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ROJEKT ZAHOD\2020\URED Podpeč-Jezero\"/>
    </mc:Choice>
  </mc:AlternateContent>
  <bookViews>
    <workbookView xWindow="0" yWindow="0" windowWidth="28800" windowHeight="12435"/>
  </bookViews>
  <sheets>
    <sheet name="SKUPNA REKAPITULACIJA" sheetId="5" r:id="rId1"/>
    <sheet name="REKAPITULACIJA CESTA + PLOČNIK" sheetId="8" r:id="rId2"/>
    <sheet name="CESTA + PLOČNIK - F1" sheetId="3" r:id="rId3"/>
    <sheet name="CESTA + PLOČNIK - F2" sheetId="6" r:id="rId4"/>
    <sheet name="CESTA + PLOČNIK - F3" sheetId="7" r:id="rId5"/>
    <sheet name="ZAŠČITA IN PRESTAVITEV VODOVODA" sheetId="1" r:id="rId6"/>
    <sheet name="CESTNA RAZSVETLJAVA" sheetId="2" r:id="rId7"/>
    <sheet name="TK"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5" l="1"/>
  <c r="D16" i="5"/>
  <c r="D15" i="5"/>
  <c r="F41" i="8"/>
  <c r="F42" i="8"/>
  <c r="F216" i="7"/>
  <c r="F289" i="6"/>
  <c r="F211" i="3"/>
  <c r="F220" i="3"/>
  <c r="F222" i="3" l="1"/>
  <c r="F223" i="3"/>
  <c r="F215" i="3"/>
  <c r="F205" i="3"/>
  <c r="F201" i="3"/>
  <c r="F195" i="3"/>
  <c r="F196" i="3"/>
  <c r="F197" i="3"/>
  <c r="F194" i="3"/>
  <c r="F182" i="3"/>
  <c r="F183" i="3"/>
  <c r="F184" i="3"/>
  <c r="F185" i="3"/>
  <c r="F186" i="3"/>
  <c r="F187" i="3"/>
  <c r="F188" i="3"/>
  <c r="F189" i="3"/>
  <c r="F190" i="3"/>
  <c r="F181" i="3"/>
  <c r="G119" i="1" l="1"/>
  <c r="G113" i="1"/>
  <c r="G114" i="1"/>
  <c r="G112" i="1"/>
  <c r="G102" i="1"/>
  <c r="G103" i="1"/>
  <c r="G104" i="1"/>
  <c r="G105" i="1"/>
  <c r="G106" i="1"/>
  <c r="G107" i="1"/>
  <c r="G108" i="1"/>
  <c r="G101" i="1"/>
  <c r="G80" i="1"/>
  <c r="G81" i="1"/>
  <c r="G82" i="1"/>
  <c r="G83" i="1"/>
  <c r="G84" i="1"/>
  <c r="G85" i="1"/>
  <c r="G86" i="1"/>
  <c r="G87" i="1"/>
  <c r="G88" i="1"/>
  <c r="G89" i="1"/>
  <c r="G90" i="1"/>
  <c r="G91" i="1"/>
  <c r="G92" i="1"/>
  <c r="G93" i="1"/>
  <c r="G94" i="1"/>
  <c r="G95" i="1"/>
  <c r="G96" i="1"/>
  <c r="G97" i="1"/>
  <c r="G79" i="1"/>
  <c r="G75" i="1"/>
  <c r="G61" i="1"/>
  <c r="G62" i="1"/>
  <c r="G63" i="1"/>
  <c r="G64" i="1"/>
  <c r="G65" i="1"/>
  <c r="G66" i="1"/>
  <c r="G67" i="1"/>
  <c r="G68" i="1"/>
  <c r="G69" i="1"/>
  <c r="G49" i="1"/>
  <c r="G50" i="1"/>
  <c r="G51" i="1"/>
  <c r="G52" i="1"/>
  <c r="G53" i="1"/>
  <c r="G54" i="1"/>
  <c r="G55" i="1"/>
  <c r="G56" i="1"/>
  <c r="G57" i="1"/>
  <c r="G58" i="1"/>
  <c r="G59" i="1"/>
  <c r="G60" i="1"/>
  <c r="G48" i="1"/>
  <c r="G43" i="1"/>
  <c r="G42" i="1"/>
  <c r="G35" i="1"/>
  <c r="G36" i="1"/>
  <c r="G37" i="1"/>
  <c r="G38" i="1"/>
  <c r="G34" i="1"/>
  <c r="G29" i="1"/>
  <c r="G30" i="1"/>
  <c r="G28" i="1"/>
  <c r="G23" i="1"/>
  <c r="G17" i="1"/>
  <c r="G10" i="1"/>
  <c r="G11" i="1"/>
  <c r="G9" i="1"/>
  <c r="F126" i="1" l="1"/>
  <c r="G107" i="9"/>
  <c r="G106" i="9"/>
  <c r="G105" i="9"/>
  <c r="G104" i="9"/>
  <c r="G103" i="9"/>
  <c r="G96" i="9"/>
  <c r="G95" i="9"/>
  <c r="G94" i="9"/>
  <c r="G93" i="9"/>
  <c r="G92" i="9"/>
  <c r="G87" i="9"/>
  <c r="G88" i="9" s="1"/>
  <c r="G7" i="9" s="1"/>
  <c r="G75" i="9"/>
  <c r="G74" i="9"/>
  <c r="G73" i="9"/>
  <c r="G66" i="9"/>
  <c r="G65" i="9"/>
  <c r="G64" i="9"/>
  <c r="G63" i="9"/>
  <c r="G58" i="9"/>
  <c r="G59" i="9" s="1"/>
  <c r="G6" i="9" s="1"/>
  <c r="G46" i="9"/>
  <c r="G45" i="9"/>
  <c r="G44" i="9"/>
  <c r="G43" i="9"/>
  <c r="K36" i="9"/>
  <c r="G36" i="9"/>
  <c r="K35" i="9"/>
  <c r="G35" i="9"/>
  <c r="K34" i="9"/>
  <c r="G34" i="9"/>
  <c r="K33" i="9"/>
  <c r="G33" i="9"/>
  <c r="G28" i="9"/>
  <c r="G29" i="9" s="1"/>
  <c r="G5" i="9" s="1"/>
  <c r="G37" i="9" l="1"/>
  <c r="G10" i="9" s="1"/>
  <c r="G4" i="9"/>
  <c r="G67" i="9"/>
  <c r="G11" i="9" s="1"/>
  <c r="G76" i="9"/>
  <c r="G16" i="9" s="1"/>
  <c r="G47" i="9"/>
  <c r="F50" i="9" s="1"/>
  <c r="G97" i="9"/>
  <c r="G12" i="9" s="1"/>
  <c r="G108" i="9"/>
  <c r="G17" i="9" s="1"/>
  <c r="F99" i="2"/>
  <c r="F100" i="2"/>
  <c r="F101" i="2"/>
  <c r="F102" i="2"/>
  <c r="F103" i="2"/>
  <c r="F104" i="2"/>
  <c r="F105" i="2"/>
  <c r="F106" i="2"/>
  <c r="F107" i="2"/>
  <c r="F109" i="2"/>
  <c r="F111" i="2"/>
  <c r="F113" i="2"/>
  <c r="F114" i="2"/>
  <c r="F116" i="2"/>
  <c r="F117" i="2"/>
  <c r="F118" i="2"/>
  <c r="F119" i="2"/>
  <c r="F120" i="2"/>
  <c r="F121" i="2"/>
  <c r="F123" i="2"/>
  <c r="F124" i="2"/>
  <c r="F125" i="2"/>
  <c r="F126" i="2"/>
  <c r="F127" i="2"/>
  <c r="F128" i="2"/>
  <c r="F129" i="2"/>
  <c r="F97" i="2"/>
  <c r="F51" i="2"/>
  <c r="F53" i="2"/>
  <c r="F54" i="2"/>
  <c r="F55" i="2"/>
  <c r="F56" i="2"/>
  <c r="F57" i="2"/>
  <c r="F58" i="2"/>
  <c r="F59" i="2"/>
  <c r="F60" i="2"/>
  <c r="F61" i="2"/>
  <c r="F62" i="2"/>
  <c r="F63" i="2"/>
  <c r="F65" i="2"/>
  <c r="F66" i="2"/>
  <c r="F67" i="2"/>
  <c r="F69" i="2"/>
  <c r="F71" i="2"/>
  <c r="F72" i="2"/>
  <c r="F73" i="2"/>
  <c r="F74" i="2"/>
  <c r="F76" i="2"/>
  <c r="F77" i="2"/>
  <c r="F78" i="2"/>
  <c r="F79" i="2"/>
  <c r="F80" i="2"/>
  <c r="F82" i="2"/>
  <c r="F83" i="2"/>
  <c r="F84" i="2"/>
  <c r="F85" i="2"/>
  <c r="F86" i="2"/>
  <c r="F87" i="2"/>
  <c r="F88" i="2"/>
  <c r="F50" i="2"/>
  <c r="F10" i="2"/>
  <c r="F11" i="2"/>
  <c r="F12" i="2"/>
  <c r="F13" i="2"/>
  <c r="F14" i="2"/>
  <c r="F15" i="2"/>
  <c r="F16" i="2"/>
  <c r="F17" i="2"/>
  <c r="F18" i="2"/>
  <c r="F19" i="2"/>
  <c r="F21" i="2"/>
  <c r="F23" i="2"/>
  <c r="F25" i="2"/>
  <c r="F26" i="2"/>
  <c r="F27" i="2"/>
  <c r="F29" i="2"/>
  <c r="F30" i="2"/>
  <c r="F31" i="2"/>
  <c r="F32" i="2"/>
  <c r="F33" i="2"/>
  <c r="F35" i="2"/>
  <c r="F36" i="2"/>
  <c r="F37" i="2"/>
  <c r="F38" i="2"/>
  <c r="F39" i="2"/>
  <c r="F40" i="2"/>
  <c r="F41" i="2"/>
  <c r="F42" i="2"/>
  <c r="F8" i="2"/>
  <c r="D10" i="5"/>
  <c r="F35" i="8"/>
  <c r="F111" i="9" l="1"/>
  <c r="G9" i="9"/>
  <c r="F131" i="2"/>
  <c r="F90" i="2"/>
  <c r="F44" i="2"/>
  <c r="G15" i="9"/>
  <c r="G14" i="9" s="1"/>
  <c r="G19" i="9" s="1"/>
  <c r="D12" i="5" s="1"/>
  <c r="F79" i="9"/>
  <c r="F210" i="7"/>
  <c r="F207" i="7"/>
  <c r="F206" i="7"/>
  <c r="F200" i="7"/>
  <c r="F196" i="7"/>
  <c r="F192" i="7"/>
  <c r="F191" i="7"/>
  <c r="F187" i="7"/>
  <c r="F186" i="7"/>
  <c r="F185" i="7"/>
  <c r="F184" i="7"/>
  <c r="F183" i="7"/>
  <c r="F177" i="7"/>
  <c r="F176" i="7"/>
  <c r="F172" i="7"/>
  <c r="F168" i="7"/>
  <c r="F167" i="7"/>
  <c r="F161" i="7"/>
  <c r="F160" i="7"/>
  <c r="F156" i="7"/>
  <c r="F155" i="7"/>
  <c r="F154" i="7"/>
  <c r="F153" i="7"/>
  <c r="F152" i="7"/>
  <c r="F151" i="7"/>
  <c r="F150" i="7"/>
  <c r="F149" i="7"/>
  <c r="F148" i="7"/>
  <c r="F144" i="7"/>
  <c r="F143" i="7"/>
  <c r="F142" i="7"/>
  <c r="F141" i="7"/>
  <c r="F140" i="7"/>
  <c r="F139" i="7"/>
  <c r="F138" i="7"/>
  <c r="F134" i="7"/>
  <c r="F130" i="7"/>
  <c r="F124" i="7"/>
  <c r="F123" i="7"/>
  <c r="F119" i="7"/>
  <c r="F118" i="7"/>
  <c r="F117" i="7"/>
  <c r="F116" i="7"/>
  <c r="F110" i="7"/>
  <c r="F106" i="7"/>
  <c r="F105" i="7"/>
  <c r="F104" i="7"/>
  <c r="F100" i="7"/>
  <c r="F99" i="7"/>
  <c r="F98" i="7"/>
  <c r="F92" i="7"/>
  <c r="F88" i="7"/>
  <c r="F84" i="7"/>
  <c r="F83" i="7"/>
  <c r="F76" i="7"/>
  <c r="F75" i="7"/>
  <c r="F74" i="7"/>
  <c r="F73" i="7"/>
  <c r="F72" i="7"/>
  <c r="F71" i="7"/>
  <c r="F67" i="7"/>
  <c r="F66" i="7"/>
  <c r="F62" i="7"/>
  <c r="F61" i="7"/>
  <c r="F60" i="7"/>
  <c r="F59" i="7"/>
  <c r="F55" i="7"/>
  <c r="F51" i="7"/>
  <c r="F50" i="7"/>
  <c r="F49" i="7"/>
  <c r="F48" i="7"/>
  <c r="F47" i="7"/>
  <c r="F46" i="7"/>
  <c r="F45" i="7"/>
  <c r="F44" i="7"/>
  <c r="F43" i="7"/>
  <c r="F42" i="7"/>
  <c r="F31" i="7"/>
  <c r="F30" i="7"/>
  <c r="F29" i="7"/>
  <c r="F25" i="7"/>
  <c r="F24" i="7"/>
  <c r="F23" i="7"/>
  <c r="F22" i="7"/>
  <c r="F21" i="7"/>
  <c r="F15" i="7"/>
  <c r="F14" i="7"/>
  <c r="F13" i="7"/>
  <c r="F12" i="7"/>
  <c r="F286" i="6"/>
  <c r="F282" i="6"/>
  <c r="F281" i="6"/>
  <c r="F277" i="6"/>
  <c r="F272" i="6"/>
  <c r="F267" i="6"/>
  <c r="F266" i="6"/>
  <c r="F265" i="6"/>
  <c r="F264" i="6"/>
  <c r="F263" i="6"/>
  <c r="F259" i="6"/>
  <c r="F255" i="6"/>
  <c r="F251" i="6"/>
  <c r="F250" i="6"/>
  <c r="F249" i="6"/>
  <c r="F248" i="6"/>
  <c r="F247" i="6"/>
  <c r="F246" i="6"/>
  <c r="F245" i="6"/>
  <c r="F244" i="6"/>
  <c r="F243" i="6"/>
  <c r="F242" i="6"/>
  <c r="F241" i="6"/>
  <c r="F240" i="6"/>
  <c r="F236" i="6"/>
  <c r="F235" i="6"/>
  <c r="F234" i="6"/>
  <c r="F233" i="6"/>
  <c r="F232" i="6"/>
  <c r="F231" i="6"/>
  <c r="F230" i="6"/>
  <c r="F229" i="6"/>
  <c r="F228" i="6"/>
  <c r="F227" i="6"/>
  <c r="F226" i="6"/>
  <c r="F221" i="6"/>
  <c r="F220" i="6"/>
  <c r="F219" i="6"/>
  <c r="F218" i="6"/>
  <c r="F217" i="6"/>
  <c r="F216" i="6"/>
  <c r="F212" i="6"/>
  <c r="F211" i="6"/>
  <c r="F210" i="6"/>
  <c r="F206" i="6"/>
  <c r="F205" i="6"/>
  <c r="F200" i="6"/>
  <c r="F196" i="6"/>
  <c r="F192" i="6"/>
  <c r="F191" i="6"/>
  <c r="F190" i="6"/>
  <c r="F189" i="6"/>
  <c r="F188" i="6"/>
  <c r="F187" i="6"/>
  <c r="F186" i="6"/>
  <c r="F185" i="6"/>
  <c r="F184" i="6"/>
  <c r="F183" i="6"/>
  <c r="F182" i="6"/>
  <c r="F181" i="6"/>
  <c r="F180" i="6"/>
  <c r="F176" i="6"/>
  <c r="F175" i="6"/>
  <c r="F174" i="6"/>
  <c r="F173" i="6"/>
  <c r="F172" i="6"/>
  <c r="F171" i="6"/>
  <c r="F170" i="6"/>
  <c r="F169" i="6"/>
  <c r="F168" i="6"/>
  <c r="F167" i="6"/>
  <c r="F166" i="6"/>
  <c r="F165" i="6"/>
  <c r="F164" i="6"/>
  <c r="F163" i="6"/>
  <c r="F162" i="6"/>
  <c r="F161" i="6"/>
  <c r="F160" i="6"/>
  <c r="F156" i="6"/>
  <c r="F155" i="6"/>
  <c r="F150" i="6"/>
  <c r="F149" i="6"/>
  <c r="F145" i="6"/>
  <c r="F144" i="6"/>
  <c r="F143" i="6"/>
  <c r="F142" i="6"/>
  <c r="F136" i="6"/>
  <c r="F135" i="6"/>
  <c r="F131" i="6"/>
  <c r="F130" i="6"/>
  <c r="F129" i="6"/>
  <c r="F125" i="6"/>
  <c r="F124" i="6"/>
  <c r="F123" i="6"/>
  <c r="F117" i="6"/>
  <c r="F113" i="6"/>
  <c r="F109" i="6"/>
  <c r="F108" i="6"/>
  <c r="F102" i="6"/>
  <c r="F101" i="6"/>
  <c r="F100" i="6"/>
  <c r="F99" i="6"/>
  <c r="F98" i="6"/>
  <c r="F97" i="6"/>
  <c r="F93" i="6"/>
  <c r="F92" i="6"/>
  <c r="F88" i="6"/>
  <c r="F87" i="6"/>
  <c r="F86" i="6"/>
  <c r="F85" i="6"/>
  <c r="F81" i="6"/>
  <c r="F77" i="6"/>
  <c r="F73" i="6"/>
  <c r="F72" i="6"/>
  <c r="F71" i="6"/>
  <c r="F70" i="6"/>
  <c r="F69" i="6"/>
  <c r="F68" i="6"/>
  <c r="F67" i="6"/>
  <c r="F66" i="6"/>
  <c r="F65" i="6"/>
  <c r="F64" i="6"/>
  <c r="F58" i="6"/>
  <c r="F57" i="6"/>
  <c r="F48" i="6"/>
  <c r="F47" i="6"/>
  <c r="F43" i="6"/>
  <c r="F42" i="6"/>
  <c r="F41" i="6"/>
  <c r="F40" i="6"/>
  <c r="F39" i="6"/>
  <c r="F38" i="6"/>
  <c r="F34" i="6"/>
  <c r="F33" i="6"/>
  <c r="F32" i="6"/>
  <c r="F31" i="6"/>
  <c r="F30" i="6"/>
  <c r="F29" i="6"/>
  <c r="F28" i="6"/>
  <c r="F27" i="6"/>
  <c r="F26" i="6"/>
  <c r="F22" i="6"/>
  <c r="F21" i="6"/>
  <c r="F20" i="6"/>
  <c r="F19" i="6"/>
  <c r="F18" i="6"/>
  <c r="F13" i="6"/>
  <c r="F12" i="6"/>
  <c r="F11" i="6"/>
  <c r="F10" i="6"/>
  <c r="F37" i="8" l="1"/>
  <c r="F43" i="8"/>
  <c r="F8" i="8"/>
  <c r="F9" i="8" s="1"/>
  <c r="D11" i="5"/>
  <c r="F20" i="8"/>
  <c r="F44" i="8"/>
  <c r="F14" i="8"/>
  <c r="F26" i="8"/>
  <c r="F31" i="8"/>
  <c r="F36" i="8"/>
  <c r="F38" i="8" s="1"/>
  <c r="F7" i="8"/>
  <c r="F13" i="8"/>
  <c r="F30" i="8"/>
  <c r="F32" i="8" s="1"/>
  <c r="F19" i="8"/>
  <c r="F25" i="8"/>
  <c r="F175" i="3"/>
  <c r="F174" i="3"/>
  <c r="F162" i="3"/>
  <c r="F163" i="3"/>
  <c r="F164" i="3"/>
  <c r="F165" i="3"/>
  <c r="F166" i="3"/>
  <c r="F167" i="3"/>
  <c r="F168" i="3"/>
  <c r="F169" i="3"/>
  <c r="F170" i="3"/>
  <c r="F161" i="3"/>
  <c r="F146" i="3"/>
  <c r="F147" i="3"/>
  <c r="F148" i="3"/>
  <c r="F149" i="3"/>
  <c r="F150" i="3"/>
  <c r="F151" i="3"/>
  <c r="F152" i="3"/>
  <c r="F153" i="3"/>
  <c r="F154" i="3"/>
  <c r="F155" i="3"/>
  <c r="F156" i="3"/>
  <c r="F157" i="3"/>
  <c r="F145" i="3"/>
  <c r="F141" i="3"/>
  <c r="F136" i="3"/>
  <c r="F135" i="3"/>
  <c r="F129" i="3"/>
  <c r="F130" i="3"/>
  <c r="F131" i="3"/>
  <c r="F128" i="3"/>
  <c r="F122" i="3"/>
  <c r="F121" i="3"/>
  <c r="F120" i="3"/>
  <c r="F115" i="3"/>
  <c r="F116" i="3"/>
  <c r="F114" i="3"/>
  <c r="F108" i="3"/>
  <c r="F104" i="3"/>
  <c r="F100" i="3"/>
  <c r="F99" i="3"/>
  <c r="F89" i="3"/>
  <c r="F90" i="3"/>
  <c r="F91" i="3"/>
  <c r="F92" i="3"/>
  <c r="F93" i="3"/>
  <c r="F88" i="3"/>
  <c r="F84" i="3"/>
  <c r="F83" i="3"/>
  <c r="F77" i="3"/>
  <c r="F78" i="3"/>
  <c r="F79" i="3"/>
  <c r="F76" i="3"/>
  <c r="F72" i="3"/>
  <c r="F68" i="3"/>
  <c r="F57" i="3"/>
  <c r="F58" i="3"/>
  <c r="F59" i="3"/>
  <c r="F60" i="3"/>
  <c r="F61" i="3"/>
  <c r="F62" i="3"/>
  <c r="F63" i="3"/>
  <c r="F64" i="3"/>
  <c r="F56" i="3"/>
  <c r="F55" i="3"/>
  <c r="F20" i="3"/>
  <c r="F21" i="3"/>
  <c r="F22" i="3"/>
  <c r="F23" i="3"/>
  <c r="F24" i="3"/>
  <c r="F25" i="3"/>
  <c r="F29" i="3"/>
  <c r="F30" i="3"/>
  <c r="F31" i="3"/>
  <c r="F32" i="3"/>
  <c r="F33" i="3"/>
  <c r="F34" i="3"/>
  <c r="F38" i="3"/>
  <c r="F39" i="3"/>
  <c r="F40" i="3"/>
  <c r="F41" i="3"/>
  <c r="F42" i="3"/>
  <c r="F43" i="3"/>
  <c r="F19" i="3"/>
  <c r="F12" i="3"/>
  <c r="F13" i="3"/>
  <c r="F14" i="3"/>
  <c r="F11" i="3"/>
  <c r="F6" i="8" l="1"/>
  <c r="F12" i="8"/>
  <c r="F15" i="8" s="1"/>
  <c r="F18" i="8"/>
  <c r="F21" i="8" s="1"/>
  <c r="F24" i="8"/>
  <c r="F27" i="8" s="1"/>
  <c r="F46" i="8" s="1"/>
  <c r="D9" i="5" l="1"/>
  <c r="D14" i="5" s="1"/>
</calcChain>
</file>

<file path=xl/sharedStrings.xml><?xml version="1.0" encoding="utf-8"?>
<sst xmlns="http://schemas.openxmlformats.org/spreadsheetml/2006/main" count="2396" uniqueCount="750">
  <si>
    <t>1.   PREDDELA</t>
  </si>
  <si>
    <t/>
  </si>
  <si>
    <t xml:space="preserve">   Geodetska dela</t>
  </si>
  <si>
    <t>11 111</t>
  </si>
  <si>
    <t>m1</t>
  </si>
  <si>
    <t>Zakoličenje osi vodovoda z zavarovanjem osi ter oznako horizontalnih in vertikalnih lomov, oznako vozlišč in odcepov ter zakoličba mesta prevezave na obstoječi vodovod ter vris v kataster in izdelava geodetskega posnetka v Gauss Kruegerjevem koordinatnem sistemu v elektronski obliki ter pridobitev potrdila o vrisu v kataster. Obračun po dejanskih stroških</t>
  </si>
  <si>
    <t>11 112</t>
  </si>
  <si>
    <t>kos</t>
  </si>
  <si>
    <t xml:space="preserve">Postavitev gradbenih profilov na vzpostavljeno os trase vodovoda ter določitev nivoja za merjenje globine izkopa in polaganje vodovoda
</t>
  </si>
  <si>
    <t>11 113</t>
  </si>
  <si>
    <t xml:space="preserve">Zakoličba obstoječih komunalnih vodov in nadzor s strani predstavnikov prizadetih komunalnih vodov pri križanju projektiranega vodovoda in prizadetih vodov. Obračun po dejanskih stroških.
</t>
  </si>
  <si>
    <t xml:space="preserve">   Čiščenje terena</t>
  </si>
  <si>
    <t xml:space="preserve">   Porušitev in odstranitev objektov</t>
  </si>
  <si>
    <t xml:space="preserve">Porušitev in odstranitev obstoječega AB vodovodnega jaška 1,5/2,1/1,7 m vključno z nakladanjem na kamion, odvozom na trajno gradbeno deponijo ( do 10km), z razkladanjem in plačilom takse.
</t>
  </si>
  <si>
    <t xml:space="preserve">   Ostala preddela</t>
  </si>
  <si>
    <t xml:space="preserve">   Pripravljalna dela pri objektih</t>
  </si>
  <si>
    <t>11 315</t>
  </si>
  <si>
    <t>ura</t>
  </si>
  <si>
    <t xml:space="preserve">Morebitno črpanje vode iz gradbenega vodovodnega jarka v času izkopa in montaže vodovoda, vključno z ustreznim črpalnim in pogonskim agregatom ter vsemi spremljajočimi deli. Izvedbo z vpisom v gradbeni dnevnik potrdi nadzorni organ, obračuna se po dejanskih količinah.
</t>
  </si>
  <si>
    <t>šifra</t>
  </si>
  <si>
    <t>enota</t>
  </si>
  <si>
    <t>opis dela</t>
  </si>
  <si>
    <t>količina</t>
  </si>
  <si>
    <t>cena</t>
  </si>
  <si>
    <t>znesek</t>
  </si>
  <si>
    <t>2.   ZEMELJSKA DELA</t>
  </si>
  <si>
    <t xml:space="preserve">   Izkopi za vodovod</t>
  </si>
  <si>
    <t>21 118</t>
  </si>
  <si>
    <t>m3</t>
  </si>
  <si>
    <t xml:space="preserve">Široki strojni izkop jarka globine 0,0-2,0 m pod kotom 70° v terenu III. kategorije z nakladanjem na kamion in odvozom materiala na trajno gradbeno deponijo h=10 km, vključno z razkladanjem, razprostiranjem in plačilom takse. Upoštevamo 95% celotnega izkopa.
</t>
  </si>
  <si>
    <t>21 140</t>
  </si>
  <si>
    <t xml:space="preserve">Ročni izkop jarka globine 0,0-2,0 m, v terenu III. Kategorije z nakladanjem na kamion in odvozom materiala na trajno gradbeno deponijo h=10 km, vključno z razkladanjem, razprostiranjem in plačilom takse. Upoštevamo 5% celotnega izkopa
</t>
  </si>
  <si>
    <t>21 201</t>
  </si>
  <si>
    <t>m2</t>
  </si>
  <si>
    <t xml:space="preserve">Ročno planiranje dna jarka v zemljini III. kategorije, s točnostjo +/-3cm po projektiranem padcu.
</t>
  </si>
  <si>
    <t xml:space="preserve">   Zasipi in posteljica za vodovod</t>
  </si>
  <si>
    <t>21 300</t>
  </si>
  <si>
    <t xml:space="preserve">Dobava 2x sejanega peska frakcije 0,02-8 mm in izdelava temeljne plasti posteljice debeline 10 cm, s planiranjem in strojnim utrjevanjem do 95% trdnosti po standardnem Proktorjevem postopku. Natančnost izdelave posteljice je +/- 1cm. 
</t>
  </si>
  <si>
    <t>21 302</t>
  </si>
  <si>
    <t xml:space="preserve">Dobava 2x sejanega peska in izdelava obsipa nad položenimi cevmi 30 cm nad temenom. Obsip cevi je potrebno skrbno utrditi, da se prepreči poznejše posedanje terena nad izkopom. Obsip se izvaja v slojih po 15 cm, istočasno na obeh straneh cevi in se utrjuje do 95% trdnosti po standardnem Proktorjevem postopku. 
</t>
  </si>
  <si>
    <t>21 303</t>
  </si>
  <si>
    <r>
      <t xml:space="preserve">Zasipavanje jarka skupaj z dobavo in dovozom materiala, z utrjevanjem z vibracijskim nabijačem v slojih po 20 cm do 95% trdnosti po standardnem Proktorjevem postopku
(+)  Skupni izkop = 198 m3
(-)  Obsip cevi = 88 m3
(-)  Peščena posteljica = 19 m3
(-)  Cev DN 100 = 7 m3
---------------------------------------------------------------------
(=)  </t>
    </r>
    <r>
      <rPr>
        <b/>
        <sz val="10"/>
        <color theme="1"/>
        <rFont val="Calibri"/>
        <family val="2"/>
        <charset val="238"/>
        <scheme val="minor"/>
      </rPr>
      <t>Material za zasip = 84 m3</t>
    </r>
    <r>
      <rPr>
        <sz val="10"/>
        <color theme="1"/>
        <rFont val="Calibri"/>
        <family val="2"/>
        <charset val="238"/>
        <scheme val="minor"/>
      </rPr>
      <t xml:space="preserve">
</t>
    </r>
  </si>
  <si>
    <t>21 305</t>
  </si>
  <si>
    <r>
      <t xml:space="preserve">Za zasip uporabimo nov kamnitni nasipni material frakcije 0,02-100 mm
</t>
    </r>
    <r>
      <rPr>
        <b/>
        <sz val="10"/>
        <color theme="1"/>
        <rFont val="Calibri"/>
        <family val="2"/>
        <charset val="238"/>
        <scheme val="minor"/>
      </rPr>
      <t>(100% celotnega materiala za zasip)</t>
    </r>
    <r>
      <rPr>
        <sz val="10"/>
        <color theme="1"/>
        <rFont val="Calibri"/>
        <family val="2"/>
        <charset val="238"/>
        <scheme val="minor"/>
      </rPr>
      <t xml:space="preserve">
</t>
    </r>
  </si>
  <si>
    <t>21 306</t>
  </si>
  <si>
    <t xml:space="preserve">Obsip hidrantov z gramoznim materialom, vključno z nabavo zasipnega materiala, cca. 2m3/kos
</t>
  </si>
  <si>
    <t xml:space="preserve">   Betonski podstavki in obbetoniranje vodovodne armature</t>
  </si>
  <si>
    <t>21 501</t>
  </si>
  <si>
    <t xml:space="preserve">Dobava in vgradnja betonskih podstavkov ter obbetoniranje cestnih kap vodovodnih armatur zasunov, hidrantov, zračnikov,… vključno s postavitvijo kap na končno niveleto terena
</t>
  </si>
  <si>
    <t>21 502</t>
  </si>
  <si>
    <t xml:space="preserve">Podbetoniranje oz. obbetoniranje vodovodne armature in fazonskih kosov (zasuni, hidranti, odcepi, horizontalni in vertikalni lomi) z betonom C25/30. Obračun 0,25 m3/kom izvedenega podbetoniranja. Možna je vgradnja betonskih podstavkov.
</t>
  </si>
  <si>
    <t>4.   VODOVODNA DELA</t>
  </si>
  <si>
    <t xml:space="preserve">  Montažna dela vodovoda</t>
  </si>
  <si>
    <t>41 111</t>
  </si>
  <si>
    <t xml:space="preserve">Demontaža obstoječega vodovoda PVC 250 (cevi, armature, navrtni zasuni in fazonski kosi), nakladanje na kamion in odvoz na trajno gradbeno deponijo (do 10 km), vključno s plačilom takse. Ocenjena dolžina.
</t>
  </si>
  <si>
    <t>41 131</t>
  </si>
  <si>
    <t xml:space="preserve">Priprava gradbišča (deponija vodovodnih cevi in zavarovanje vodovodnega materiala). Ocenjena vrednost.
</t>
  </si>
  <si>
    <t>41 141</t>
  </si>
  <si>
    <t xml:space="preserve">Prevoz in prenos vodovodnega materiala iz deponije do mesta vgradnje. Ocenjena vrednost.
</t>
  </si>
  <si>
    <t>41 151</t>
  </si>
  <si>
    <t xml:space="preserve">Prenos, spuščanje in polaganje vodovodnih cevi v pripravljen jarek ter poravnanje v vertikalni in horizontalni smeri.
</t>
  </si>
  <si>
    <t>41 161</t>
  </si>
  <si>
    <t xml:space="preserve">Prenos, spuščanje in polaganje fazonskih kosov in vodovodne armature v pripravljen jarek ter poravnanje v vertikalni in horizontalni smeri.
</t>
  </si>
  <si>
    <t>41 171</t>
  </si>
  <si>
    <t xml:space="preserve">Montaža (spajanje) vodovodnih cevi na položeno in utrjeno peščeno posteljico.
</t>
  </si>
  <si>
    <t>41 172</t>
  </si>
  <si>
    <t xml:space="preserve">Rezanje cevi iz nodularne litine na vmesne kose (na gradbišču), obdelava po navodilih proizvajalca.
</t>
  </si>
  <si>
    <t>41 173</t>
  </si>
  <si>
    <t xml:space="preserve">Montaža fazonskih kosov po priloženih montažnih shemah ter dokončna obdelava in zaščita spojev.
</t>
  </si>
  <si>
    <t>41 175</t>
  </si>
  <si>
    <t xml:space="preserve">Montaža podtalnega hidranta - blatnika DN 80 s pripadajočim drenažnim elementom ter podbetoniranjem telesa hidranta.
</t>
  </si>
  <si>
    <t>41 184</t>
  </si>
  <si>
    <t xml:space="preserve">Montaža dvojnega avtomatskega zračnika DN 80 v novem AB vodovodnem jašku.
</t>
  </si>
  <si>
    <t>41 191</t>
  </si>
  <si>
    <t>Montaža zasunov DN 80 z vgradbeno garnituro in cestno kapo ter montažo betonskih podložk cestnih kap.</t>
  </si>
  <si>
    <t>41 192</t>
  </si>
  <si>
    <t>Montaža zasunov DN 100 z vgradbeno garnituro in cestno kapo ter montažo betonskih podložk cestnih kap.</t>
  </si>
  <si>
    <t>41 193</t>
  </si>
  <si>
    <t xml:space="preserve">Montaža zasuna DN 250 z ročnim pogonom v novem AB vodovodnem jašku.
</t>
  </si>
  <si>
    <t>41 194</t>
  </si>
  <si>
    <t xml:space="preserve">Montaža zasuna DN 80 z ročnim pogonom v novem AB vodovodnem jašku.
</t>
  </si>
  <si>
    <t xml:space="preserve">Prevezava novozgrajenega cevovoda na obstoječe vodovodno omrežje z obdelavo prereza DN 100
</t>
  </si>
  <si>
    <t>41 195</t>
  </si>
  <si>
    <t xml:space="preserve">Prevezava novozgrajenega cevovoda na obstoječe vodovodno omrežje z obdelavo prereza DN 250
</t>
  </si>
  <si>
    <t>41 212</t>
  </si>
  <si>
    <t xml:space="preserve">Montaža PVC zaščitne cevi DN400 (l=6 m), skupaj z montažo vodovodne cevi in distančnikov v zaščitno cev ter montažo zaključnih nagubanih manšet zatesnjenih s svitkov mineralne volne v PVC foliji.
</t>
  </si>
  <si>
    <t>41 221</t>
  </si>
  <si>
    <t xml:space="preserve">Dobava in montaža tablic za označevanje vodovodnih armatur na drogove ali objekte
</t>
  </si>
  <si>
    <t>41 231</t>
  </si>
  <si>
    <t xml:space="preserve">Dobava, obbetoniranje in montaža drogov za tablice za označevanje vodovodnih armatur. Drogovi so iz jeklenih cevi d40 mm, višine 1800 mm. Poraba betona do 0,25 m3/kos.
</t>
  </si>
  <si>
    <t>41 234</t>
  </si>
  <si>
    <t xml:space="preserve">Nabava in polaganje signalnega in opozorilnega traku "POZOR VODOVOD" 
</t>
  </si>
  <si>
    <t>41 237</t>
  </si>
  <si>
    <t xml:space="preserve">Tlačni preizkus položenega cevovoda po standardu SIST EN 805
</t>
  </si>
  <si>
    <t>41 257</t>
  </si>
  <si>
    <t>Dezinfekcija novozgrajenega vodovoda</t>
  </si>
  <si>
    <t>5.   VODOVODNI MATERIAL</t>
  </si>
  <si>
    <t xml:space="preserve">  Vodovodne cevi</t>
  </si>
  <si>
    <t>51 114</t>
  </si>
  <si>
    <r>
      <t xml:space="preserve">Cevi NL DN 250 (EN545/ISO 2531, ISO 4179, ISO 8179, K9), PN10 komplet s spojnim in tesnilnim materialom, dolžina cevi l=6,0 m/kos. Standard Vi spoj. Skupna dolžina cevi je povečana za 2% zaradi obdelave.
160,62 m x 1,02 / 6 = 27,3 </t>
    </r>
    <r>
      <rPr>
        <sz val="10"/>
        <color theme="1"/>
        <rFont val="Calibri"/>
        <family val="2"/>
        <charset val="238"/>
      </rPr>
      <t xml:space="preserve">≈ 28 kom
</t>
    </r>
  </si>
  <si>
    <t>DUCTIL fazonski kosi za tlačno stopnjo PN10 komplet s tesnili in vijačnim materialom. Vsi MMA, MMK in E kosi so tesnjeni z Vi sidrnim spojem</t>
  </si>
  <si>
    <t>51 205</t>
  </si>
  <si>
    <t xml:space="preserve">Spojni kos E250
</t>
  </si>
  <si>
    <t>51 210</t>
  </si>
  <si>
    <t xml:space="preserve">T kos z vrtljivo prirobnico T250/80
</t>
  </si>
  <si>
    <t>51 211</t>
  </si>
  <si>
    <t xml:space="preserve">T kos z vrtljivo prirobnico T250/100
</t>
  </si>
  <si>
    <t>51 240</t>
  </si>
  <si>
    <t xml:space="preserve">Prirobična cev FF80 (100mm)
</t>
  </si>
  <si>
    <t>51 242</t>
  </si>
  <si>
    <t xml:space="preserve">Prirobična cev FF80 (500mm)
</t>
  </si>
  <si>
    <t>51 243</t>
  </si>
  <si>
    <t xml:space="preserve">Prirobična cev FF80 (1000mm)
</t>
  </si>
  <si>
    <t>51 283</t>
  </si>
  <si>
    <t xml:space="preserve">Prirobična cev FF250 (500mm)
</t>
  </si>
  <si>
    <t>51 284</t>
  </si>
  <si>
    <t xml:space="preserve">Prirobična cev FF250 (1000mm)
</t>
  </si>
  <si>
    <t>51 290</t>
  </si>
  <si>
    <t xml:space="preserve">Račja noga N80
</t>
  </si>
  <si>
    <t>51 294</t>
  </si>
  <si>
    <t xml:space="preserve">Račja noga N250
</t>
  </si>
  <si>
    <t>51 301</t>
  </si>
  <si>
    <t xml:space="preserve">Cev s prirobnico F80 (500mm)
</t>
  </si>
  <si>
    <t>51 305</t>
  </si>
  <si>
    <t xml:space="preserve">Cev s prirobnico F250 (500mm)
</t>
  </si>
  <si>
    <t>51 311</t>
  </si>
  <si>
    <t xml:space="preserve">Koleno 90° Q80
</t>
  </si>
  <si>
    <t>51 315</t>
  </si>
  <si>
    <t xml:space="preserve">Koleno 90° Q250
</t>
  </si>
  <si>
    <t>51 321</t>
  </si>
  <si>
    <t xml:space="preserve">Koleno 11,25° FFK100
</t>
  </si>
  <si>
    <t>51 425</t>
  </si>
  <si>
    <t xml:space="preserve">Koleno 22,5° MMK250
</t>
  </si>
  <si>
    <t>51 435</t>
  </si>
  <si>
    <t xml:space="preserve">Koleno 45° MMK250
</t>
  </si>
  <si>
    <t>51 455</t>
  </si>
  <si>
    <t xml:space="preserve">montažno-demontažni kos MDK250
</t>
  </si>
  <si>
    <t>51 465</t>
  </si>
  <si>
    <t xml:space="preserve">Vmesni kos NL DN 250 (500mm)
</t>
  </si>
  <si>
    <t xml:space="preserve"> Vodovodna armatura</t>
  </si>
  <si>
    <t>51 501</t>
  </si>
  <si>
    <t xml:space="preserve">Ductil zasun (Euro 20, tip 23) DN 80 s prirobičnim PAM tesnilom in vijaki, z vgradno garnituro, cestno kapo ter betonsko podložko  
</t>
  </si>
  <si>
    <t>51 502</t>
  </si>
  <si>
    <t xml:space="preserve">Ductil zasun (Euro 20, tip 23) DN 100 s prirobičnim PAM tesnilom in vijaki, z vgradno garnituro, cestno kapo ter betonsko podložko  
</t>
  </si>
  <si>
    <t>51 505</t>
  </si>
  <si>
    <t xml:space="preserve">Ductil zasun (Euro 20, tip 23) DN 250 s prirobičnim PAM tesnilom in vijaki, z ročnim kolesom  
</t>
  </si>
  <si>
    <t>51 506</t>
  </si>
  <si>
    <t xml:space="preserve">Ductil zasun (Euro 20, tip 23) DN 80 s prirobičnim PAM tesnilom in vijaki, z ročnim kolesom  
</t>
  </si>
  <si>
    <t>51 510</t>
  </si>
  <si>
    <t xml:space="preserve">Podtalni hidrant-blatnik DN80, komplet z betonsko podložko in ovalno cestno kapo ter pripadajočim drenažnim elementom
</t>
  </si>
  <si>
    <t>51 521</t>
  </si>
  <si>
    <t xml:space="preserve">Avtomatski dvojni zračnik DN 80 - montaža v jašku
</t>
  </si>
  <si>
    <t>51 542</t>
  </si>
  <si>
    <t xml:space="preserve">Spojka (Sofo Quick) za PE cev DN 100 (d110)
</t>
  </si>
  <si>
    <t>51 543</t>
  </si>
  <si>
    <t xml:space="preserve">Spojka za PVC cev DN 250
</t>
  </si>
  <si>
    <t xml:space="preserve"> Ostali material</t>
  </si>
  <si>
    <t>51 561</t>
  </si>
  <si>
    <t xml:space="preserve">Zaščitna cev PVC DN 400 (l=6,00 m)
</t>
  </si>
  <si>
    <t>51 562</t>
  </si>
  <si>
    <t xml:space="preserve">Zaključna manšeta zaščitne cevi tip DU
</t>
  </si>
  <si>
    <t>51 563</t>
  </si>
  <si>
    <t xml:space="preserve">Drsnik - distančnik tip AZ
</t>
  </si>
  <si>
    <t>5.   GRADBENA DELA</t>
  </si>
  <si>
    <t>5.3  Dela s cementnim betonom</t>
  </si>
  <si>
    <t>53 242</t>
  </si>
  <si>
    <t xml:space="preserve">Nabava materiala, polaganje armature in betoniranje AB vodovodnega jaška s cementnim betonom C25/30  svetlih dimenzij 2,0/2,0/1,4 metra po priloženem načrtu. Zunanje stene so vodotesno premazane (sistem Sikadur-Combiflex), zaščitni premaz na notranjih stenah, hidroizolacija je zaščitena s panel ploščami  debeline 2 cm, komplet z vodotesnimi tesnili na prehodih cevi skozi stene jaška. V ceni je upoštevana tudi nabava gramoznega materiala za obsip jaška ter uravnavanje in utrditev nanešenega sloja in betonski podložni beton v debelini 10 cm. V ceno je vštet izkop gradbene jame, zasip ob stenah jaška z utrjevanjem zasipa ter montaža povoznega in toplotno izoliranega LTŽ pokrova 600x600 mm (tip D400) in izvlečne vstopne lestve iz nerjavečega jekla.
</t>
  </si>
  <si>
    <t>7.   TUJE STORITVE</t>
  </si>
  <si>
    <t>7.9  Preizkusi, nadzor in tehnična dokumentacija</t>
  </si>
  <si>
    <t>79 311</t>
  </si>
  <si>
    <t xml:space="preserve">Projektantski nadzor v času gradnje. Obračun po dejanskih stroških.
</t>
  </si>
  <si>
    <t>Cestna razsvetljava - I. ETAPA od km 0.0+68.80 do km 0.6+88.40</t>
  </si>
  <si>
    <t>Opis postavke</t>
  </si>
  <si>
    <t>Kol. post.</t>
  </si>
  <si>
    <t>Enota</t>
  </si>
  <si>
    <t>GRADBENA DELA</t>
  </si>
  <si>
    <t>Izdelava temelja za kandelaber  s prirobnico višine 9 m, I. vetrovna cona (20 m/s), komplet z izkopom jame, obbetoniranjem ter dobavo in vgradnjo sidra v beton:</t>
  </si>
  <si>
    <t>Izkop kanala za kabel globine 0.8m, širine glede na število cevi, dobava in polaganje stigmafleks cevi fi 110, poravnavanje, opozorilna folija "POZOR ELEKTRIKA", zasutje z izkopanim materialom, utrjevanje:</t>
  </si>
  <si>
    <t>1xcev</t>
  </si>
  <si>
    <t>m</t>
  </si>
  <si>
    <t>2xcev</t>
  </si>
  <si>
    <t>3xcev</t>
  </si>
  <si>
    <t>Izdelava kompletnega tipskega malega jaška cestne razsvetljave z litoželeznim pokrovom dimenzij 35 x 35 cm z velikostjo pokrova 35 x 35 cm</t>
  </si>
  <si>
    <t>Obbetoniranje zgornejga dela rova (30 cm/ MB-10) kabelske kanalizacije pri prehodih preko asfaltnih površin v cestišču in ob kabelskih jaških</t>
  </si>
  <si>
    <t>Demontaža obstoječih drogov ter svetilk cestne razsvetljave ter odvoz na deponijo (po dogovoru z naročnikom)</t>
  </si>
  <si>
    <t>Demontaža obstoječih zračnih kabelskih vodov cestne razsvetljave ter odvoz na deponijo (po dogovoru z naročnikom)</t>
  </si>
  <si>
    <t xml:space="preserve">Izvedba navezave novo predvidene kabelske kanalizacije na obstoječe kabelske jaške </t>
  </si>
  <si>
    <t>Pospravilo trase v prvotno stanje</t>
  </si>
  <si>
    <t>kpl</t>
  </si>
  <si>
    <t>Odvoz odvečnega materiala na deponijo do 40 km, z vsemi pristojbinami in taksami za gradbene odpadke</t>
  </si>
  <si>
    <t>Cena za enoto</t>
  </si>
  <si>
    <t>Znesek</t>
  </si>
  <si>
    <t>SVETLOBNA OPREMA</t>
  </si>
  <si>
    <t>Dobava in postavitev ravnega pocinkanega kovinskega kandelabra s prirobnico (debelina nanosa cinka po EN ISO 1461, kar pomeni povprečna debelina nanosa 84 ηm /dimenzioniran za I. vetrovno cono.) višine h=9 m za montažo na sidrne vijake s svetilko kot naprimer (LSL 60 z ravnim steklom) - svetlobni elementi v LED tehnologiji ( max 60 W / 6,6 klm / barva svetlobe WW 3000K, avtonomna regulacija), kompletno svetlobno mesto z ožičenjem, kandelabersko omarico</t>
  </si>
  <si>
    <t>ELEKTRO OPREMA</t>
  </si>
  <si>
    <t>Sorazmerni delež pri predelavi obstoječega prižigališča - zamenjava NN plošče z opremo nizkonapetostnega razvoda posluževalnega dela po tropolni shemi</t>
  </si>
  <si>
    <t>KABLI IN VALJANEC</t>
  </si>
  <si>
    <t>Dobava in polaganje valjanca FeZn 25x4mm:</t>
  </si>
  <si>
    <t>Dobava in polaganje kabla NYY-J 5x16 mm2:</t>
  </si>
  <si>
    <t>Dobava in polaganje krmilnega kabla NYY-J 5x2,5 mm2:</t>
  </si>
  <si>
    <t>MONTAŽNA DELA</t>
  </si>
  <si>
    <t>Vezave kablov v kandelabrskih omaricah:</t>
  </si>
  <si>
    <t>Priključki pocinkanega valjanca (TN-C,) komplet:</t>
  </si>
  <si>
    <t>Izdelava kabelskih končnikov:</t>
  </si>
  <si>
    <t>Povezava prevodnih delov z ozemlitvijo javne razsvetljave komplet s spojnim materialom:</t>
  </si>
  <si>
    <t>Dobava in priključitev PVE elementa z ozemljitvenim vodnikom na križnem spoju na FeZn traku z ozemljitvenim vodnikom H07V-K 1x 16 mm2:</t>
  </si>
  <si>
    <t>DRUGA DELA</t>
  </si>
  <si>
    <t>Trasiranje in zakoličbe za potrebe javne razsvetljave:</t>
  </si>
  <si>
    <t>Zakoličbe komunalnih vodov:</t>
  </si>
  <si>
    <t>Geodetski posnetki:</t>
  </si>
  <si>
    <t>Meritve električnih lastnosti:</t>
  </si>
  <si>
    <t>Preveritev srednje osvetljenosti površine vozišča:</t>
  </si>
  <si>
    <t>Preveritev srednje svetlosti površine vozišča:</t>
  </si>
  <si>
    <t>Izdelava osnov za vnos v kataster komunalnih vodov:</t>
  </si>
  <si>
    <t>Nepredvidena dela in drobni material v višini 2,1 % od načrtovanih del - obračun po dejanskih stroških in potrjenem gradbenem dnevniku:</t>
  </si>
  <si>
    <t>Projektantski nadzor:</t>
  </si>
  <si>
    <t>Cestna razsvetljava - II. ETAPA od km 0.7+48.33 do km 1.2+18.30</t>
  </si>
  <si>
    <t>Izdelava temelja za kombinirani kandelaber s prirobnico višine h = 9 m nad nivojem terena (bič - težka izvedba), I. vetrovna cona (20 m/s), komplet z izkopom jame, betoniranjem, dobavo in vgradnjo sidra:</t>
  </si>
  <si>
    <t>Izdelava kompletnega tipskega jaška cestne razsvetljave z litoželeznim pokrovom dimenzij 60 x 60 cm z velikostjo pokrova 60 x 60 cm</t>
  </si>
  <si>
    <t xml:space="preserve">Dobava in postavitev ravnega (segmentnega) kombiniranega kovinskega vročecinkanega kandelabra (bič - težka izvedba) s prirobnico višine h = 10 m nad nivojem terena, I. vetrovna cona (20 m/s), z LED svetilko kot npr. (LSL 60 z ravnim steklom) - svetlobni elementi v LED tehnologiji ( max 60 W / 6,6 klm / barva svetlobe WW 3000K, avtonomna regulacija) komplet s priključnim kablom + ročica dolžine l = 5,3 m z dvostranskim svetlobnim prometnim znakom 2431 "Prehod za pešce" z dvojnima LED utripalcema ø300 mm (oranžne barve) za obe smeri vožnje, komplet z utripalno enoto in ožičenjem:
</t>
  </si>
  <si>
    <t>Odstanitev obstoječe svetilke ter dobava in montaža nove svetilke (med I. in II. etapo) kot naprimer (LSL 60 z ravnim steklom) - svetlobni elementi v LED tehnologiji ( max 60 W / 6,6 klm / barva svetlobe WW 3000K, avtonomna regulacija), kompletno svetlobno mesto z ožičenjem, kandelabersko omarico</t>
  </si>
  <si>
    <t>Dobava in polaganje kabla NYY-J 3x2,5 mm2:</t>
  </si>
  <si>
    <t>Cestna razsvetljava - III. ETAPA od km 1.2+18.30 do km 1.6+88.33</t>
  </si>
  <si>
    <t>Obbetoniranje zgornejga dela rova (30 cm/ MB-10) kabelske kanalizacije pri prehodih preko asfaltnih površin v cestišču</t>
  </si>
  <si>
    <t>Priklop obstoječega SKS voda na zadnjo svetilko/kandelaber</t>
  </si>
  <si>
    <t>1.    PREDDELA</t>
  </si>
  <si>
    <t>2.    ZEMELJSKA DELA</t>
  </si>
  <si>
    <t>3.    VOZIŠČNE KONSTRUKCIJE</t>
  </si>
  <si>
    <t>4.    ODVODNJAVANJE</t>
  </si>
  <si>
    <t>5.    GRADBENA IN OBRTNIŠKA DELA</t>
  </si>
  <si>
    <t>6.    OPREMA CEST</t>
  </si>
  <si>
    <t>7.    TUJE STORITVE</t>
  </si>
  <si>
    <t>I. Faza</t>
  </si>
  <si>
    <t>II. Faza</t>
  </si>
  <si>
    <t>III. Faza</t>
  </si>
  <si>
    <t xml:space="preserve">FAZA 1 </t>
  </si>
  <si>
    <t>1.1 Geodetska dela</t>
  </si>
  <si>
    <t>11 122</t>
  </si>
  <si>
    <t>km</t>
  </si>
  <si>
    <t xml:space="preserve">Obnova in zavarovanje zakoličbe osi trase ostale javne ceste v gričevnatem terenu
</t>
  </si>
  <si>
    <t>11 132</t>
  </si>
  <si>
    <t xml:space="preserve">Obnova in zavarovanje zakoličbe trase komunalnih vodov v gričevnatem terenu
</t>
  </si>
  <si>
    <t>11 222</t>
  </si>
  <si>
    <t xml:space="preserve">Postavitev in zavarovanje prečnega profila ostale javne ceste v gričevnatem terenu
</t>
  </si>
  <si>
    <t>11 631</t>
  </si>
  <si>
    <t xml:space="preserve">Posnetek višine in položaja točke na terenu/objektu
*DETAJLNE TOČKE-RADIJI, JAŠKI itd.
</t>
  </si>
  <si>
    <t>1.2  Čiščenje terena</t>
  </si>
  <si>
    <t>1.2.1 Odstranitev grmovja, dreves, vej in panjev</t>
  </si>
  <si>
    <t>12 112</t>
  </si>
  <si>
    <t xml:space="preserve">Odstranitev grmovja na redko porasli površini (do 50 % pokritega tlorisa) - strojno
</t>
  </si>
  <si>
    <t>12 121</t>
  </si>
  <si>
    <t xml:space="preserve">Odstranitev grmovja na gosto porasli površini (nad 50 % pokritega tlorisa) - ročno
</t>
  </si>
  <si>
    <t>12 151</t>
  </si>
  <si>
    <t xml:space="preserve">Posek in odstranitev drevesa z deblom premera 11 do 30 cm ter odstranitev vej
</t>
  </si>
  <si>
    <t>12 152</t>
  </si>
  <si>
    <t xml:space="preserve">Posek in odstranitev drevesa z deblom premera 31 do 50 cm ter odstranitev vej
</t>
  </si>
  <si>
    <t>12 163</t>
  </si>
  <si>
    <t xml:space="preserve">Odstranitev panja s premerom 11 do 30 cm z odvozom na deponijo na razdaljo nad 1000 m
</t>
  </si>
  <si>
    <t>12 166</t>
  </si>
  <si>
    <t xml:space="preserve">Odstranitev panja s premerom 31 do 50 cm z odvozom na deponijo na razdaljo nad 1000 m
</t>
  </si>
  <si>
    <t>12 181</t>
  </si>
  <si>
    <t>Odstranitev vej predhodno posekanih dreves</t>
  </si>
  <si>
    <t>1.2.2 Odstranitev prometne signalizacije in opreme</t>
  </si>
  <si>
    <t>12 211</t>
  </si>
  <si>
    <r>
      <t xml:space="preserve">Demontaža prometnega znaka na enem podstavku
</t>
    </r>
    <r>
      <rPr>
        <i/>
        <sz val="10"/>
        <color theme="1"/>
        <rFont val="Calibri"/>
        <family val="2"/>
        <charset val="238"/>
        <scheme val="minor"/>
      </rPr>
      <t>*deponiranje do ponovne montaže</t>
    </r>
    <r>
      <rPr>
        <sz val="10"/>
        <color theme="1"/>
        <rFont val="Calibri"/>
        <family val="2"/>
        <charset val="238"/>
        <scheme val="minor"/>
      </rPr>
      <t xml:space="preserve">
</t>
    </r>
  </si>
  <si>
    <t>12 223</t>
  </si>
  <si>
    <t xml:space="preserve">Demontaža obvestilne table s površino nad 3 m2
*OGLASNI PANO
</t>
  </si>
  <si>
    <t>12 261</t>
  </si>
  <si>
    <t>Demontaža plastičnega smernika</t>
  </si>
  <si>
    <t>12 291</t>
  </si>
  <si>
    <t xml:space="preserve">Porušitev in odstranitev ograje iz žične mreže
*žičnata ograja skupaj z betonskim temeljem
</t>
  </si>
  <si>
    <t>12 294</t>
  </si>
  <si>
    <t>Porušitev in odstranitev ograje iz cementnega betona,</t>
  </si>
  <si>
    <t>12 297</t>
  </si>
  <si>
    <t>Porušitev in odstranitev ograje iz žive meje</t>
  </si>
  <si>
    <t>1.2.3 Porušitev in odstranitev voziščnih konstrukcij</t>
  </si>
  <si>
    <t>12 311</t>
  </si>
  <si>
    <t xml:space="preserve">Porušitev in odstranitev makadamskega vozišča v debelini do 20 cm
</t>
  </si>
  <si>
    <t>12 322</t>
  </si>
  <si>
    <t xml:space="preserve">Porušitev in odstranitev asfaltne plasti v debelini 6 do 10 cm
</t>
  </si>
  <si>
    <t>12 371</t>
  </si>
  <si>
    <t xml:space="preserve">Rezkanje in odvoz asfaltne krovne plasti v debelini do 3 cm
 </t>
  </si>
  <si>
    <t>12 372</t>
  </si>
  <si>
    <t xml:space="preserve">Rezkanje in odvoz asfaltne krovne plasti v debelini 4 do 7 cm 
</t>
  </si>
  <si>
    <t>12 381</t>
  </si>
  <si>
    <t xml:space="preserve">Rezanje asfaltne plasti s talno diamantno žago, debele do 5 cm
</t>
  </si>
  <si>
    <t>12 382</t>
  </si>
  <si>
    <t xml:space="preserve">Rezanje asfaltne plasti s talno diamantno žago, debele 6 do 10 cm
</t>
  </si>
  <si>
    <t>1.3 Ostala preddela</t>
  </si>
  <si>
    <t>1.3.1 Omejitve prometa</t>
  </si>
  <si>
    <t>13 111</t>
  </si>
  <si>
    <t>dan</t>
  </si>
  <si>
    <t xml:space="preserve">Zavarovanje gradbišča v času gradnje s polovično zaporo prometa in usmerjanjem s semaforji
</t>
  </si>
  <si>
    <t>1.3.3 Začasni objekti</t>
  </si>
  <si>
    <t>13 311</t>
  </si>
  <si>
    <t>13 312</t>
  </si>
  <si>
    <t>2.1  Izkopi</t>
  </si>
  <si>
    <t>21 114</t>
  </si>
  <si>
    <t xml:space="preserve">Površinski izkop plodne zemljine – 1. kategorije – strojno z nakladanjem
</t>
  </si>
  <si>
    <t>21 234</t>
  </si>
  <si>
    <t xml:space="preserve">Široki izkop zrnate kamnine – 3. kategorije – strojno z nakladanjem
* 70% strojnega izkopa
</t>
  </si>
  <si>
    <t>21 243</t>
  </si>
  <si>
    <t xml:space="preserve">Široki izkop mehke kamnine – 4. kategorije z nakladanjem
* 15% strojnega izkopa
</t>
  </si>
  <si>
    <t>21 253</t>
  </si>
  <si>
    <t xml:space="preserve">Široki izkop trde kamnine – 5. kategorije z nakladanjem
* 15% strojnega izkopa
</t>
  </si>
  <si>
    <t>21 313</t>
  </si>
  <si>
    <t xml:space="preserve">Izkop vezljive zemljine/zrnate kamnine – 3. kategorije za temelje, kanalske rove, prepuste, jaške in drenaže, širine do 1,0 m in globine do 1,0 m – ročno, planiranje dna ročno
</t>
  </si>
  <si>
    <t>21 314</t>
  </si>
  <si>
    <t xml:space="preserve">Izkop vezljive zemljine/zrnate kamnine – 3. kategorije za temelje, kanalske rove, prepuste, jaške in drenaže, širine do 1,0 m in globine do 1,0 m – strojno, planiranje dna ročno
* 70% izkopa
</t>
  </si>
  <si>
    <t>21 315</t>
  </si>
  <si>
    <t xml:space="preserve">Izkop mehke kamnine – 4. kategorije za temelje, kanalske rove, prepuste, jaške in drenaže, širine do 1,0 m in globine do 1,0 m
* 15% izkopa
</t>
  </si>
  <si>
    <t>21 316</t>
  </si>
  <si>
    <t xml:space="preserve">Izkop trde kamnine – 5. kategorije za temelje, kanalske rove, prepuste, jaške in drenaže, širine do 1,0 m in globine do 1,0 m
* 15% izkopa
</t>
  </si>
  <si>
    <t>21 325</t>
  </si>
  <si>
    <t xml:space="preserve">Izkop mehke kamnine – 4. kategorije za temelje, kanalske rove, prepuste, jaške in drenaže, širine do 1,0 m in globine 1,1 do 2,0 m
</t>
  </si>
  <si>
    <t>21 326</t>
  </si>
  <si>
    <t xml:space="preserve">Izkop trde kamnine – 5. kategorije za temelje, kanalske rove, prepuste, jaške in drenaže, širine do 1,0 m in globine 1,1 do 2,0 m
</t>
  </si>
  <si>
    <t>2.2  Planum temeljnih tal</t>
  </si>
  <si>
    <t>22 112</t>
  </si>
  <si>
    <t xml:space="preserve">Ureditev planuma temeljnih tal vezljive zemljine – 3. kategorije
</t>
  </si>
  <si>
    <t>2.3  Ločilne, drenažne in filtrske plasti ter delovni plato</t>
  </si>
  <si>
    <t>23 313</t>
  </si>
  <si>
    <t xml:space="preserve">Dobava in vgraditev geotekstilije za ločilno plast (po načrtu), natezna trdnost nad 14 do 16 kN/m2
</t>
  </si>
  <si>
    <t>2.4  Nasipi, zasipi, klini, posteljica in glinasti naboj</t>
  </si>
  <si>
    <t>24 117</t>
  </si>
  <si>
    <t xml:space="preserve">Izdelava nasipa iz zrnate kamnine – 3. kategorije z dobavo iz kamnoloma
</t>
  </si>
  <si>
    <t>24 474</t>
  </si>
  <si>
    <t xml:space="preserve">Izdelava posteljice iz drobljenih kamnitih zrn v debelini 30 cm
*pločnik
</t>
  </si>
  <si>
    <t>24 477</t>
  </si>
  <si>
    <t xml:space="preserve">Izdelava posteljice iz drobljenih kamnitih zrn v debelini nad 50 cm
*vozišče
</t>
  </si>
  <si>
    <t>24 612</t>
  </si>
  <si>
    <t xml:space="preserve">Ureditev planuma nasipa, zasipa, klina ali posteljice iz zrnate kamnine – 3. kategorije
</t>
  </si>
  <si>
    <t>2.5  Brežine in zelenice</t>
  </si>
  <si>
    <t>25 121</t>
  </si>
  <si>
    <t xml:space="preserve">Humuziranje brežine z valjanjem, v debelini do 15 cm - ročno
</t>
  </si>
  <si>
    <t>25 151</t>
  </si>
  <si>
    <t>Doplačilo za zatravitev s semenom</t>
  </si>
  <si>
    <t>2.9  Prevozi, razprostiranje in ureditev deponij materiala</t>
  </si>
  <si>
    <t>29 117</t>
  </si>
  <si>
    <t>t</t>
  </si>
  <si>
    <t>Prevoz materiala na razdaljo nad 5000 do 7000 m</t>
  </si>
  <si>
    <t>29 134</t>
  </si>
  <si>
    <t xml:space="preserve">Razprostiranje odvečne zrnate kamnine – 3. kategorije
</t>
  </si>
  <si>
    <t>29 135</t>
  </si>
  <si>
    <t xml:space="preserve">Razprostiranje odvečne mehke/trde kamnine – 4. kategorije
</t>
  </si>
  <si>
    <t>29 136</t>
  </si>
  <si>
    <t xml:space="preserve">Razprostiranje odvečne trde kamnine – 5. kategorije
</t>
  </si>
  <si>
    <t>29 153</t>
  </si>
  <si>
    <t xml:space="preserve">Odlaganje odpadnega asfalta na komunalno deponijo
*vključno s plačilom komunalne takse
</t>
  </si>
  <si>
    <t>29 154</t>
  </si>
  <si>
    <t xml:space="preserve">Odlaganje odpadnega cementnega betona na komunalno deponijo
* vključno s plačilom komunalne takse
</t>
  </si>
  <si>
    <t>3.   VOZIŠČNE KONSTRUKCIJE</t>
  </si>
  <si>
    <t>3.1  Nosilne plasti</t>
  </si>
  <si>
    <t>3.1.1 Nevezane nosilne plasti</t>
  </si>
  <si>
    <t>31 131</t>
  </si>
  <si>
    <t xml:space="preserve">Izdelava nevezane nosilne plasti enakomerno zrnatega drobljenca iz kamnine v debelini do 20 cm
</t>
  </si>
  <si>
    <t>31 181</t>
  </si>
  <si>
    <t xml:space="preserve">Izdelava izravnalne plasti iz drobljenca v povprečni debelini do 5 cm
</t>
  </si>
  <si>
    <t>3.1.4-6 Asfaltne nosilne plasti - Asphalt concrete - base (AC base)</t>
  </si>
  <si>
    <t>31 642</t>
  </si>
  <si>
    <t xml:space="preserve">Izdelava nosilne plasti bituminizirane zmesi AC 32 base B 50/70 A3 v debelini 8 cm
* vozišče, mulda
</t>
  </si>
  <si>
    <t>3.1.8 Asfaltne obrabnonosilne plasti-Asphalt concrete-surface (AC surf)</t>
  </si>
  <si>
    <t>31 813</t>
  </si>
  <si>
    <t xml:space="preserve">Izdelava obrabnonosilne plasti bituminizirane zmesi AC 16 surf B 70/100 A4 Z2 v debelini 6 cm
* uvozi
</t>
  </si>
  <si>
    <t>3.2  Obrabne plasti</t>
  </si>
  <si>
    <t>3.2.2 Asfaltne obrabne in zaporne plasti - bitumenski betoni - Asphalt concrete - surface (AC surf)</t>
  </si>
  <si>
    <t>32 244</t>
  </si>
  <si>
    <t xml:space="preserve">Izdelava obrabne in zaporne plasti bituminizirane zmesi AC 8 surf B 70/100 A3 v debelini 4,0 cm
* vozišče, priključki, mulda
</t>
  </si>
  <si>
    <t>32 254</t>
  </si>
  <si>
    <t xml:space="preserve">Izdelava obrabne in zaporne plasti bituminizirane zmesi AC 8 surf B 70/100 A5 v debelini 4,0 cm
* pločnik
</t>
  </si>
  <si>
    <t>32 299</t>
  </si>
  <si>
    <r>
      <t xml:space="preserve">Doplačilo za izdelavo mulde v širini 50cm
in minimalni globini 5cm 
* </t>
    </r>
    <r>
      <rPr>
        <i/>
        <sz val="10"/>
        <color theme="1"/>
        <rFont val="Calibri"/>
        <family val="2"/>
        <charset val="238"/>
        <scheme val="minor"/>
      </rPr>
      <t>asfalt upoštevan v zgornji postavki</t>
    </r>
    <r>
      <rPr>
        <sz val="10"/>
        <color theme="1"/>
        <rFont val="Calibri"/>
        <family val="2"/>
        <charset val="238"/>
        <scheme val="minor"/>
      </rPr>
      <t xml:space="preserve">
</t>
    </r>
  </si>
  <si>
    <t>3.2.4 Asfaltne obrabne in zaporne plasti - površinske prevleke - Surface dressing (SD)</t>
  </si>
  <si>
    <t>32 497</t>
  </si>
  <si>
    <t xml:space="preserve">Pobrizg s polimerno bitumensko emulzijo 0,31 do 0,50 kg/m2
</t>
  </si>
  <si>
    <t>32 498</t>
  </si>
  <si>
    <t>Zaščita stikov s "teksabit trakom"</t>
  </si>
  <si>
    <t>32 499</t>
  </si>
  <si>
    <t xml:space="preserve">Čiščenje utrjene/odrezkane površine/podlage pred pobrizgom z bitumenskim vezivom
</t>
  </si>
  <si>
    <t>3.5  Robni elementi vozišč</t>
  </si>
  <si>
    <t>3.5.2 Robniki</t>
  </si>
  <si>
    <t>35 211</t>
  </si>
  <si>
    <t xml:space="preserve">Dobava in vgraditev predfabriciranega dvignjenega robnika iz cementnega betona s prerezom 8/25 cm
</t>
  </si>
  <si>
    <t>35 214</t>
  </si>
  <si>
    <t xml:space="preserve">Dobava in vgraditev predfabriciranega dvignjenega robnika iz cementnega betona s prerezom 15/25 cm
</t>
  </si>
  <si>
    <t>35 235</t>
  </si>
  <si>
    <t xml:space="preserve">Dobava in vgraditev predfabriciranega pogreznjenega robnika iz cementnega betona s prerezom 15/25 cm
</t>
  </si>
  <si>
    <t>35 275</t>
  </si>
  <si>
    <t xml:space="preserve">Dobava in vgraditev dvignjenega vtočnega robnika s prerezom 15/25 cm iz cementnega betona
</t>
  </si>
  <si>
    <t>3.6  Bankine</t>
  </si>
  <si>
    <t>36 111</t>
  </si>
  <si>
    <t xml:space="preserve">Izdelava bankine iz gramoza ali naravno zdrobljenega kamnitega materiala, široke do 0,50 m
</t>
  </si>
  <si>
    <t>36 113</t>
  </si>
  <si>
    <t xml:space="preserve">Izdelava bankine iz gramoza ali naravno zdrobljenega kamnitega materiala, široke nad 0,76 m do 1,00 m
</t>
  </si>
  <si>
    <t>4.   ODVODNJAVANJE</t>
  </si>
  <si>
    <t>4.2  Globinsko odvodnjavanje - drenaže</t>
  </si>
  <si>
    <t>42 133</t>
  </si>
  <si>
    <t xml:space="preserve">Izdelava vzdolžne in prečne drenaže, globoke do 1,0 m, na podložni plasti iz cementnega betona, debeline 10 cm, z gibljivimi plastičnimi cevmi premera 10 cm
</t>
  </si>
  <si>
    <t>4.3  Globinsko odvodnjavanje - kanalizacija</t>
  </si>
  <si>
    <t>43 221</t>
  </si>
  <si>
    <t>43 222</t>
  </si>
  <si>
    <t>43 223</t>
  </si>
  <si>
    <t>43 224</t>
  </si>
  <si>
    <t>43 231</t>
  </si>
  <si>
    <t>43 233</t>
  </si>
  <si>
    <t>43 281</t>
  </si>
  <si>
    <t>43 511</t>
  </si>
  <si>
    <t xml:space="preserve">Doplačilo za izdelavo kanalizacije v globini 1,1 do 2 m s cevmi premera do 30 cm 
</t>
  </si>
  <si>
    <t>43 832</t>
  </si>
  <si>
    <t>Preskus tesnosti cevi premera 21 do 50 cm</t>
  </si>
  <si>
    <t>43 850</t>
  </si>
  <si>
    <t xml:space="preserve">Dobava peska frakcije 0- 8 mm in izdelava nasipa nad položenimi cevmi 30 cm nad temenom. Obsip se izvaja v slojih po 15 cm, istočasno na obeh straneh cevi. Obsip in nasip se utrjuje do 95% trdnosti po standardnem Proktorjevem postopku. 
</t>
  </si>
  <si>
    <t>43 851</t>
  </si>
  <si>
    <t xml:space="preserve">Izdelava priklopa direktno na predviden meteorni kanal
</t>
  </si>
  <si>
    <t>43 852</t>
  </si>
  <si>
    <t xml:space="preserve">Izdelava novega vpadnika s priklopom na predviden meteorni kanal
*dimenzije prilagojene dimenziji cevi kanala
</t>
  </si>
  <si>
    <t>43 853</t>
  </si>
  <si>
    <t xml:space="preserve">Izdelava priklopa CP povezave na RJ predvidenega meteornega kanala
</t>
  </si>
  <si>
    <t>4.4  Jaški</t>
  </si>
  <si>
    <t>44 134</t>
  </si>
  <si>
    <t xml:space="preserve">Izdelava jaška iz cementnega betona, krožnega prereza s premerom 50 cm, globokega 1,5 do 2,0 m
</t>
  </si>
  <si>
    <t>44 162</t>
  </si>
  <si>
    <t xml:space="preserve">Izdelava jaška iz cementnega betona, krožnega prereza s premerom 80 cm, globokega 1,0 do 1,5 m
</t>
  </si>
  <si>
    <t>44 172</t>
  </si>
  <si>
    <t xml:space="preserve">Izdelava jaška iz cementnega betona, krožnega prereza s premerom 100 cm, globokega 1,0 do 1,5 m
</t>
  </si>
  <si>
    <t>44 173</t>
  </si>
  <si>
    <t xml:space="preserve">Izdelava jaška iz cementnega betona, krožnega prereza s premerom 100 cm, globokega 1,5 do 2,0 m
</t>
  </si>
  <si>
    <t>44 797</t>
  </si>
  <si>
    <t>Preskus tesnosti jaška premera do 50 cm</t>
  </si>
  <si>
    <t>44 854</t>
  </si>
  <si>
    <t xml:space="preserve">Dobava in vgraditev rešetke iz duktilne litine z nosilnostjo 400 kN, s prerezom 400/400 mm
</t>
  </si>
  <si>
    <t>44 961</t>
  </si>
  <si>
    <t xml:space="preserve">Dobava in vgraditev pokrova iz duktilne litine z nosilnostjo 250 kN, krožnega prereza s premerom 500 mm
</t>
  </si>
  <si>
    <t>44 972</t>
  </si>
  <si>
    <t xml:space="preserve">Dobava in vgraditev pokrova iz duktilne litine z nosilnostjo 400 kN, krožnega prereza s premerom 600 mm
</t>
  </si>
  <si>
    <t>44 992</t>
  </si>
  <si>
    <t xml:space="preserve">Višinsko prilagajanje (do 50 cm) obstoječega jaška komunalne infrastrukture iz cementnega betona, po detajlu iz načrta, krožnega prereza s premerom 60 do 100 cm ali kvadratnega prereza do 80/80 cm
</t>
  </si>
  <si>
    <t>44 996</t>
  </si>
  <si>
    <t xml:space="preserve">Višinsko prilagajanje kap obstoječe komunalne infrastrukture
</t>
  </si>
  <si>
    <t>4.5  Prepusti</t>
  </si>
  <si>
    <t>45 211</t>
  </si>
  <si>
    <t xml:space="preserve">Izdelava poševne vtočne ali iztočne glave prepusta in izpusta krožnega prereza iz cementnega betona s premerom 25 do 40 cm
</t>
  </si>
  <si>
    <t>62 448</t>
  </si>
  <si>
    <t xml:space="preserve">Izdelava debeloslojne prečne in ostalih označb na vozišču z vročo plastiko z vmešanimi drobci / kroglicami stekla, vključno 200 g/m2 dodatnega posipa z drobci stekla, strojno, debelina plasti 3 mm, posamezna površina označbe nad 1,5 m2
*5231-4
</t>
  </si>
  <si>
    <t>6.3  Oprema za vodenje prometa</t>
  </si>
  <si>
    <t>63 571</t>
  </si>
  <si>
    <t>Dobava in vgraditev cestnega ogledala (brez stebriča)</t>
  </si>
  <si>
    <t>6.4  Oprema za zavarovanje prometa</t>
  </si>
  <si>
    <t>64 941</t>
  </si>
  <si>
    <t>Dobava in zasaditev žive meje</t>
  </si>
  <si>
    <t>7.3  Telekomunikacijske naprave</t>
  </si>
  <si>
    <t>73 131</t>
  </si>
  <si>
    <t>7.5  Javna razsvetljava</t>
  </si>
  <si>
    <t>75 612</t>
  </si>
  <si>
    <t>Odstranitev droga cestne razsvetljave</t>
  </si>
  <si>
    <t>7.7  Plinovodi</t>
  </si>
  <si>
    <t>77 512</t>
  </si>
  <si>
    <t xml:space="preserve">Izdelava zaščite plinovoda  po navodilih upravljavca
</t>
  </si>
  <si>
    <t>Projektantski nadzor</t>
  </si>
  <si>
    <t>79 321</t>
  </si>
  <si>
    <t>79 351</t>
  </si>
  <si>
    <t>Geotehnični nadzor</t>
  </si>
  <si>
    <t>79 514</t>
  </si>
  <si>
    <t>79 515</t>
  </si>
  <si>
    <t>FAZA 2</t>
  </si>
  <si>
    <t xml:space="preserve">Posnetek višine in položaja točke na terenu/objektu
</t>
  </si>
  <si>
    <r>
      <t>Demontaža prometnega znaka na enem podstavku
*vključno z deponiranjem do ponovne montaže</t>
    </r>
    <r>
      <rPr>
        <i/>
        <sz val="10"/>
        <color theme="1"/>
        <rFont val="Calibri"/>
        <family val="2"/>
        <charset val="238"/>
        <scheme val="minor"/>
      </rPr>
      <t xml:space="preserve">
</t>
    </r>
  </si>
  <si>
    <t>12 251</t>
  </si>
  <si>
    <t xml:space="preserve">Demontaža panelne ograje, visoke do 1 m
* vključno z deponiranjem do ponovne montaže
</t>
  </si>
  <si>
    <t>12 264</t>
  </si>
  <si>
    <t>Demontaža cestnega smernika</t>
  </si>
  <si>
    <t>12 282</t>
  </si>
  <si>
    <t xml:space="preserve">Odstranitev prometnega znaka s stranico/premerom 600 mm
</t>
  </si>
  <si>
    <t>Porušitev in odstranitev ograje iz žične mreže</t>
  </si>
  <si>
    <t>12 292</t>
  </si>
  <si>
    <t>Porušitev in odstranitev ograje iz lesenih letev</t>
  </si>
  <si>
    <t xml:space="preserve">Porušitev in odstranitev ograje iz cementnega betona
</t>
  </si>
  <si>
    <t>12 296</t>
  </si>
  <si>
    <t xml:space="preserve">Porušitev in odstranitev ograje iz lomljenca in cementnega betona
</t>
  </si>
  <si>
    <t xml:space="preserve">Porušitev in odstranitev ograje iz grmovnic/žive meje
</t>
  </si>
  <si>
    <t>12 342</t>
  </si>
  <si>
    <t xml:space="preserve">Porušitev in odstranitev tlakovanega vozišča iz kock s stranico 9 do 12 cm
</t>
  </si>
  <si>
    <t>12 351</t>
  </si>
  <si>
    <t xml:space="preserve">Porušitev in odstranitev nevezanega tlaka iz lomljenca, tlakovcev, plošč, debeline do 12 cm
</t>
  </si>
  <si>
    <t xml:space="preserve">Rezanje asfaltne plasti s talno diamantno žago, debele 6 do 10 cm
*rezanje asfalta na cesti in dvoriščih
</t>
  </si>
  <si>
    <t>12 391</t>
  </si>
  <si>
    <t xml:space="preserve">Porušitev in odstranitev robnika iz cementnega betona
</t>
  </si>
  <si>
    <t>1.2.4 Porušitev in odstranitev objektov</t>
  </si>
  <si>
    <t>12 431</t>
  </si>
  <si>
    <t xml:space="preserve">Porušitev in odstranitev jaška z notranjo stranico/premerom do 60 cm
</t>
  </si>
  <si>
    <t>12 481</t>
  </si>
  <si>
    <t xml:space="preserve">Porušitev in odstranitev zgradbe – lesene
*avtobusna nadstrešnica
</t>
  </si>
  <si>
    <t xml:space="preserve">Organizacija gradbišča – postavitev začasnih objektov
</t>
  </si>
  <si>
    <t xml:space="preserve">Organizacija gradbišča – odstranitev začasnih objektov
</t>
  </si>
  <si>
    <t xml:space="preserve">Odlaganje odpadnega asfalta na komunalno deponijo 
* vključno s plačilom komunalne takse
</t>
  </si>
  <si>
    <t xml:space="preserve">Odlaganje odpadnega cementnega betona na komunalno deponijo (odvoz robnikov, kock, tlakovcev, jaškov, kanalizacijskih cevi, …)
* vključno s plačilom komunalne takse
</t>
  </si>
  <si>
    <t xml:space="preserve">Izdelava nosilne plasti bituminizirane zmesi AC 32 base B 50/70 A3 v debelini 8 cm
*vozišče, priključki, mulda
</t>
  </si>
  <si>
    <t xml:space="preserve">Izdelava obrabnonosilne plasti bituminizirane zmesi AC 16 surf B 70/100 A4 Z2 v debelini 6 cm
*uvozi
</t>
  </si>
  <si>
    <r>
      <t>Izdelava obrabne in zaporne plasti bituminizirane zmesi AC 8 surf B 70/100 A3 v debelini 4,0 cm
*vozišče, mulda, preplastitev</t>
    </r>
    <r>
      <rPr>
        <i/>
        <sz val="10"/>
        <color theme="1"/>
        <rFont val="Calibri"/>
        <family val="2"/>
        <charset val="238"/>
        <scheme val="minor"/>
      </rPr>
      <t xml:space="preserve">
</t>
    </r>
  </si>
  <si>
    <t xml:space="preserve">Izdelava obrabne in zaporne plasti bituminizirane zmesi AC 8 surf B 70/100 A5 v debelini 4,0 cm
*pločnik
</t>
  </si>
  <si>
    <t xml:space="preserve">Doplačilo za izdelavo mulde v širini 50cm
in minimalni globini 5cm 
*asfalt upoštevan v zgornji postavki
</t>
  </si>
  <si>
    <t>3.4  Tlakovane obrabne plasti</t>
  </si>
  <si>
    <t>34 274</t>
  </si>
  <si>
    <t xml:space="preserve">Izdelava obrabne plasti iz velikih tlakovcev iz silikatne kamnine velikosti 20 cm /20 cm /20 cm, stiki zaliti z elastično zmesjo
</t>
  </si>
  <si>
    <t>34 916</t>
  </si>
  <si>
    <t xml:space="preserve">Preložitev oz. višinska prilagoditev tlakovcev
</t>
  </si>
  <si>
    <t>35 212</t>
  </si>
  <si>
    <t>42 321</t>
  </si>
  <si>
    <t xml:space="preserve">Doplačilo za izdelavo vzdolžne in prečne drenaže, globoke 1 do 2 m
</t>
  </si>
  <si>
    <t>43 155</t>
  </si>
  <si>
    <t>43 234</t>
  </si>
  <si>
    <t>43 235</t>
  </si>
  <si>
    <t>43 291</t>
  </si>
  <si>
    <t>43 512</t>
  </si>
  <si>
    <t xml:space="preserve">Doplačilo za izdelavo kanalizacije v globini 1,1 do 2 m s cevmi premera 31 do 60 cm 
</t>
  </si>
  <si>
    <t>43 831</t>
  </si>
  <si>
    <t>Preskus tesnosti cevi premera do 20 cm</t>
  </si>
  <si>
    <t>44 133</t>
  </si>
  <si>
    <t xml:space="preserve">Izdelava jaška iz cementnega betona, krožnega prereza s premerom 50 cm, globokega 2,0 do 2,5 m
</t>
  </si>
  <si>
    <t>44 163</t>
  </si>
  <si>
    <t xml:space="preserve">Izdelava jaška iz cementnega betona, krožnega prereza s premerom 80 cm, globokega 1,5 do 2,0 m
</t>
  </si>
  <si>
    <t>44 798</t>
  </si>
  <si>
    <t>Preskus tesnosti jaška premera 60 do 80 cm</t>
  </si>
  <si>
    <t>44 799</t>
  </si>
  <si>
    <t>Preskus tesnosti jaška premera nad 80 cm</t>
  </si>
  <si>
    <t>44 973</t>
  </si>
  <si>
    <t xml:space="preserve">Dobava in vgraditev pokrova iz duktilne litine z nosilnostjo 250 kN, krožnega prereza s premerom 500 mm
*robniška rešetka z dilatacijsko ploščo
</t>
  </si>
  <si>
    <t xml:space="preserve">Izdelava poševne vtočne ali iztočne glave prepusta krožnega prereza iz cementnega betona s premerom 25 do 40 cm
</t>
  </si>
  <si>
    <t>4.6  Izviri, vodnjaki, ponikovalnice, vrtače</t>
  </si>
  <si>
    <t>46 355</t>
  </si>
  <si>
    <t xml:space="preserve">Ureditev ponikovalnice s perforirano cevjo iz cementnega betona, krožnega prereza, s premerom 120 cm, globine 4,1 do 5,0 m
</t>
  </si>
  <si>
    <t>5.   GRADBENA IN OBRTNIŠKA DELA</t>
  </si>
  <si>
    <t>5.1  Tesarska dela</t>
  </si>
  <si>
    <t>Izdelava podprtega opaža za ravne temelje</t>
  </si>
  <si>
    <t>51 331</t>
  </si>
  <si>
    <t xml:space="preserve">Izdelava dvostranskega vezanega opaža za raven zid, visok do 2 m
</t>
  </si>
  <si>
    <t>5.2  Dela z jeklom za ojačitev</t>
  </si>
  <si>
    <t>52 222</t>
  </si>
  <si>
    <t>kg</t>
  </si>
  <si>
    <t xml:space="preserve">Dobava in postavitev rebrastih žic iz visokovrednega naravno trdega jekla B St 500 S s premerom do 12 mm, za srednje zahtevno ojačitev
</t>
  </si>
  <si>
    <t>52 223</t>
  </si>
  <si>
    <t xml:space="preserve">Dobava in postavitev rebrastih žic iz visokovrednega naravno trdega jekla B St 500 S s premerom nad 12 mm, za zahtevno ojačitev
</t>
  </si>
  <si>
    <t>52 324</t>
  </si>
  <si>
    <t xml:space="preserve">Dobava in postavitev mreže iz iztegnjene jeklene pločevine, masa 4,1 do 6 kg/m2
</t>
  </si>
  <si>
    <t>53 116</t>
  </si>
  <si>
    <t xml:space="preserve">Dobava in vgraditev cementnega betona C12/15 v prerez do 0,15 m3/m2-m1
</t>
  </si>
  <si>
    <t>53 119</t>
  </si>
  <si>
    <r>
      <t xml:space="preserve">Dobava in vgraditev cementnega betona C12/15 v prerez nad 0,50 m3/m2-m1
</t>
    </r>
    <r>
      <rPr>
        <i/>
        <sz val="10"/>
        <color theme="1"/>
        <rFont val="Calibri"/>
        <family val="2"/>
        <charset val="238"/>
        <scheme val="minor"/>
      </rPr>
      <t>*pod tlakovci na delu BUS obračališča</t>
    </r>
    <r>
      <rPr>
        <sz val="10"/>
        <color theme="1"/>
        <rFont val="Calibri"/>
        <family val="2"/>
        <charset val="238"/>
        <scheme val="minor"/>
      </rPr>
      <t xml:space="preserve">
</t>
    </r>
  </si>
  <si>
    <t>53 132</t>
  </si>
  <si>
    <t xml:space="preserve">Dobava in vgraditev cementnega betona C25/30 v prerez 0,16 do 0,30 m3/m2-m1
</t>
  </si>
  <si>
    <t>53 133</t>
  </si>
  <si>
    <t xml:space="preserve">Dobava in vgraditev cementnega betona C25/30 v prerez 0,31 do 0,50 m3/m2-m1
</t>
  </si>
  <si>
    <t>53 134</t>
  </si>
  <si>
    <t xml:space="preserve">Dobava in vgraditev cementnega betona C25/30 v prerez nad 0,50 m3/m2-m1
</t>
  </si>
  <si>
    <t>53 860</t>
  </si>
  <si>
    <r>
      <t>Dobava in vgraditev cementnega betona C25/30 (30%) in kamnitega materiala (70%) v kamnito zložbo z grobim stičenjem
* velikost kamna max. 0.25m</t>
    </r>
    <r>
      <rPr>
        <b/>
        <i/>
        <sz val="10"/>
        <color theme="1"/>
        <rFont val="Arial Narrow"/>
        <family val="2"/>
        <charset val="238"/>
      </rPr>
      <t xml:space="preserve">
</t>
    </r>
  </si>
  <si>
    <t>6.   OPREMA CEST</t>
  </si>
  <si>
    <t>6.1  Pokončna oprema cest</t>
  </si>
  <si>
    <t>61 122</t>
  </si>
  <si>
    <t xml:space="preserve">Izdelava temelja iz cementnega betona C 12/15, globine 80 cm, premera 30 cm
</t>
  </si>
  <si>
    <t>61 215</t>
  </si>
  <si>
    <r>
      <t xml:space="preserve">Dobava in vgraditev stebrička za prometni znak iz vroče cinkane jeklene cevi s premerom 64 mm, dolge 2500 mm
</t>
    </r>
    <r>
      <rPr>
        <i/>
        <sz val="10"/>
        <color theme="1"/>
        <rFont val="Calibri"/>
        <family val="2"/>
        <charset val="238"/>
        <scheme val="minor"/>
      </rPr>
      <t>*III-105.A</t>
    </r>
    <r>
      <rPr>
        <sz val="10"/>
        <color theme="1"/>
        <rFont val="Calibri"/>
        <family val="2"/>
        <charset val="238"/>
        <scheme val="minor"/>
      </rPr>
      <t xml:space="preserve">
</t>
    </r>
  </si>
  <si>
    <t>61 216</t>
  </si>
  <si>
    <r>
      <t xml:space="preserve">Dobava in vgraditev stebrička za prometni znak iz vroče cinkane jeklene cevi s premerom 64 mm, dolge 3000 mm
</t>
    </r>
    <r>
      <rPr>
        <i/>
        <sz val="10"/>
        <color theme="1"/>
        <rFont val="Calibri"/>
        <family val="2"/>
        <charset val="238"/>
        <scheme val="minor"/>
      </rPr>
      <t>*11201-1, 2226, 4601-7</t>
    </r>
    <r>
      <rPr>
        <sz val="10"/>
        <color theme="1"/>
        <rFont val="Calibri"/>
        <family val="2"/>
        <charset val="238"/>
        <scheme val="minor"/>
      </rPr>
      <t xml:space="preserve">
</t>
    </r>
  </si>
  <si>
    <t>61 217</t>
  </si>
  <si>
    <r>
      <t xml:space="preserve">Dobava in vgraditev stebrička za prometni znak iz vroče cinkane jeklene cevi s premerom 64 mm, dolge 3500 mm
</t>
    </r>
    <r>
      <rPr>
        <i/>
        <sz val="10"/>
        <color theme="1"/>
        <rFont val="Calibri"/>
        <family val="2"/>
        <charset val="238"/>
        <scheme val="minor"/>
      </rPr>
      <t xml:space="preserve">*2 x 2431, 2226-1, 4601-7, 2433, 2407, 3 x 2102, 3 x 4102, 2 x 2201, 2226-1
</t>
    </r>
  </si>
  <si>
    <t>61 612</t>
  </si>
  <si>
    <r>
      <t xml:space="preserve">Dobava in pritrditev okroglega prometnega znaka, podloga iz vroče cinkane jeklene pločevine, znak z odsevno folijo RA2 vrste, premera 600 mm
</t>
    </r>
    <r>
      <rPr>
        <i/>
        <sz val="10"/>
        <rFont val="Calibri"/>
        <family val="2"/>
        <charset val="238"/>
        <scheme val="minor"/>
      </rPr>
      <t xml:space="preserve">*2 x 2201
</t>
    </r>
  </si>
  <si>
    <t>61 622</t>
  </si>
  <si>
    <r>
      <t>Dobava in pritrditev okroglega prometnega znaka, podloga iz vroče cinkane jeklene pločevine, znak z odsevno folijo 2. vrste, premera 600 mm</t>
    </r>
    <r>
      <rPr>
        <i/>
        <sz val="10"/>
        <color theme="1"/>
        <rFont val="Calibri"/>
        <family val="2"/>
        <charset val="238"/>
        <scheme val="minor"/>
      </rPr>
      <t xml:space="preserve">
*4 x 2226-1</t>
    </r>
    <r>
      <rPr>
        <sz val="10"/>
        <color theme="1"/>
        <rFont val="Calibri"/>
        <family val="2"/>
        <charset val="238"/>
        <scheme val="minor"/>
      </rPr>
      <t xml:space="preserve">
</t>
    </r>
  </si>
  <si>
    <t>61 712</t>
  </si>
  <si>
    <r>
      <t xml:space="preserve">Dobava in pritrditev prometnega znaka, podloga iz vroče cinkane jeklene pločevine, znak z belo barvo-folijo RA2 vrste, velikost od 0,11 do 0,20 m2
</t>
    </r>
    <r>
      <rPr>
        <i/>
        <sz val="10"/>
        <color theme="1"/>
        <rFont val="Calibri"/>
        <family val="2"/>
        <charset val="238"/>
        <scheme val="minor"/>
      </rPr>
      <t>*3 x 4102</t>
    </r>
    <r>
      <rPr>
        <sz val="10"/>
        <color theme="1"/>
        <rFont val="Calibri"/>
        <family val="2"/>
        <charset val="238"/>
        <scheme val="minor"/>
      </rPr>
      <t xml:space="preserve">
</t>
    </r>
  </si>
  <si>
    <t>61 713</t>
  </si>
  <si>
    <r>
      <t xml:space="preserve">Dobava in pritrditev prometnega znaka, podloga iz vroče cinkane jeklene pločevine, znak z belo barvo-folijo RA2 vrste, velikost od 0,21 do 0,40 m2
</t>
    </r>
    <r>
      <rPr>
        <i/>
        <sz val="10"/>
        <color theme="1"/>
        <rFont val="Calibri"/>
        <family val="2"/>
        <charset val="238"/>
        <scheme val="minor"/>
      </rPr>
      <t>*2 x 4601-7</t>
    </r>
    <r>
      <rPr>
        <sz val="10"/>
        <color theme="1"/>
        <rFont val="Calibri"/>
        <family val="2"/>
        <charset val="238"/>
        <scheme val="minor"/>
      </rPr>
      <t xml:space="preserve">
</t>
    </r>
  </si>
  <si>
    <t>61 722</t>
  </si>
  <si>
    <r>
      <t xml:space="preserve">Dobava in pritrditev prometnega znaka, podloga iz aluminijaste pločevine, znak z modro barvo-folijo RA2 vrste, velikost od 0,11 do 0,20 m2
</t>
    </r>
    <r>
      <rPr>
        <i/>
        <sz val="10"/>
        <color theme="1"/>
        <rFont val="Calibri"/>
        <family val="2"/>
        <charset val="238"/>
        <scheme val="minor"/>
      </rPr>
      <t xml:space="preserve">*2433, 2407
</t>
    </r>
  </si>
  <si>
    <t>61 723</t>
  </si>
  <si>
    <r>
      <t xml:space="preserve">Dobava in pritrditev prometnega znaka, podloga iz aluminijaste pločevine, znak z modro barvo-folijo RA3 vrste, velikost od 0,21 do 0,40 m2
</t>
    </r>
    <r>
      <rPr>
        <i/>
        <sz val="10"/>
        <color theme="1"/>
        <rFont val="Calibri"/>
        <family val="2"/>
        <charset val="238"/>
        <scheme val="minor"/>
      </rPr>
      <t>*4 x 2431</t>
    </r>
    <r>
      <rPr>
        <sz val="10"/>
        <color theme="1"/>
        <rFont val="Calibri"/>
        <family val="2"/>
        <charset val="238"/>
        <scheme val="minor"/>
      </rPr>
      <t xml:space="preserve">
</t>
    </r>
  </si>
  <si>
    <t>61 932</t>
  </si>
  <si>
    <r>
      <t xml:space="preserve">Ponovna montaža deponiranih obstoječih prometnih znakov
</t>
    </r>
    <r>
      <rPr>
        <i/>
        <sz val="10"/>
        <color theme="1"/>
        <rFont val="Calibri"/>
        <family val="2"/>
        <charset val="238"/>
        <scheme val="minor"/>
      </rPr>
      <t>*1106-1, 2102, 11201-1, 2232-4, 1110-1</t>
    </r>
    <r>
      <rPr>
        <sz val="10"/>
        <color theme="1"/>
        <rFont val="Calibri"/>
        <family val="2"/>
        <charset val="238"/>
        <scheme val="minor"/>
      </rPr>
      <t xml:space="preserve">
</t>
    </r>
  </si>
  <si>
    <t>6.2  Označbe na voziščih</t>
  </si>
  <si>
    <t>62 123</t>
  </si>
  <si>
    <r>
      <t xml:space="preserve">Izdelava tankoslojne vzdolžne označbe na vozišču z enokomponentno belo barvo, vključno 250 g/m2 posipa z drobci / kroglicami stekla, strojno, debelina plasti suhe snovi 250 µm, širina črte 15 cm
</t>
    </r>
    <r>
      <rPr>
        <i/>
        <sz val="10"/>
        <color theme="1"/>
        <rFont val="Calibri"/>
        <family val="2"/>
        <charset val="238"/>
        <scheme val="minor"/>
      </rPr>
      <t xml:space="preserve">*5111, 5121 (1-1-1), 5121 (5-5-5), 5123
</t>
    </r>
    <r>
      <rPr>
        <sz val="10"/>
        <color theme="1"/>
        <rFont val="Calibri"/>
        <family val="2"/>
        <charset val="238"/>
        <scheme val="minor"/>
      </rPr>
      <t xml:space="preserve">
</t>
    </r>
  </si>
  <si>
    <t>62 122</t>
  </si>
  <si>
    <r>
      <t xml:space="preserve">Izdelava tankoslojne vzdolžne označbe na vozišču z enokomponentno belo barvo, vključno 250 g/m2 posipa z drobci / kroglicami stekla, strojno, debelina plasti suhe snovi 250 µm, širina črte 12 cm
</t>
    </r>
    <r>
      <rPr>
        <i/>
        <sz val="10"/>
        <color theme="1"/>
        <rFont val="Calibri"/>
        <family val="2"/>
        <charset val="238"/>
        <scheme val="minor"/>
      </rPr>
      <t>*5121, 5111</t>
    </r>
    <r>
      <rPr>
        <sz val="10"/>
        <color theme="1"/>
        <rFont val="Calibri"/>
        <family val="2"/>
        <charset val="238"/>
        <scheme val="minor"/>
      </rPr>
      <t xml:space="preserve">
</t>
    </r>
  </si>
  <si>
    <t>62 156</t>
  </si>
  <si>
    <r>
      <t xml:space="preserve">Izdelava tankoslojne vzdolžne označbe na vozišču z enokomponentno rumeno barvo, vključno 250 g/m2 posipa z drobci / kroglicami stekla, strojno, debelina plasti suhe snovi 250 µm, širina črte 30 cm
</t>
    </r>
    <r>
      <rPr>
        <i/>
        <sz val="10"/>
        <color theme="1"/>
        <rFont val="Calibri"/>
        <family val="2"/>
        <charset val="238"/>
        <scheme val="minor"/>
      </rPr>
      <t>*5124-3</t>
    </r>
    <r>
      <rPr>
        <sz val="10"/>
        <color theme="1"/>
        <rFont val="Calibri"/>
        <family val="2"/>
        <charset val="238"/>
        <scheme val="minor"/>
      </rPr>
      <t xml:space="preserve">
</t>
    </r>
  </si>
  <si>
    <t>62 163</t>
  </si>
  <si>
    <r>
      <t xml:space="preserve">Izdelava tankoslojne prečne in ostalih označb na vozišču z enokomponentno belo barvo, vključno 250 g/m2 posipa z drobci / kroglicami stekla, strojno, debelina plasti suhe snovi 250 µm, širina črte 40 cm
</t>
    </r>
    <r>
      <rPr>
        <i/>
        <sz val="10"/>
        <color theme="1"/>
        <rFont val="Calibri"/>
        <family val="2"/>
        <charset val="238"/>
        <scheme val="minor"/>
      </rPr>
      <t>*5211</t>
    </r>
    <r>
      <rPr>
        <sz val="10"/>
        <color theme="1"/>
        <rFont val="Calibri"/>
        <family val="2"/>
        <charset val="238"/>
        <scheme val="minor"/>
      </rPr>
      <t xml:space="preserve">
</t>
    </r>
  </si>
  <si>
    <t>62 164</t>
  </si>
  <si>
    <r>
      <t xml:space="preserve">Izdelava tankoslojne prečne in ostalih označb na vozišču z enokomponentno belo barvo, vključno 250 g/m2 posipa z drobci / kroglicami stekla, strojno, debelina plasti suhe snovi 250 µm, širina črte 50 cm
</t>
    </r>
    <r>
      <rPr>
        <i/>
        <sz val="10"/>
        <color theme="1"/>
        <rFont val="Calibri"/>
        <family val="2"/>
        <charset val="238"/>
        <scheme val="minor"/>
      </rPr>
      <t>*5211</t>
    </r>
    <r>
      <rPr>
        <sz val="10"/>
        <color theme="1"/>
        <rFont val="Calibri"/>
        <family val="2"/>
        <charset val="238"/>
        <scheme val="minor"/>
      </rPr>
      <t xml:space="preserve">
</t>
    </r>
  </si>
  <si>
    <t>62 168</t>
  </si>
  <si>
    <r>
      <t xml:space="preserve">Izdelava tankoslojne prečne in ostalih označb na vozišču z enokomponentno belo barvo, vključno 250 g/m2 posipa z drobci / kroglicami stekla, strojno, debelina plasti suhe snovi 250 µm, površina označbe nad 1,5 m2
</t>
    </r>
    <r>
      <rPr>
        <i/>
        <sz val="10"/>
        <color theme="1"/>
        <rFont val="Calibri"/>
        <family val="2"/>
        <charset val="238"/>
        <scheme val="minor"/>
      </rPr>
      <t>*5231</t>
    </r>
    <r>
      <rPr>
        <sz val="10"/>
        <color theme="1"/>
        <rFont val="Calibri"/>
        <family val="2"/>
        <charset val="238"/>
        <scheme val="minor"/>
      </rPr>
      <t xml:space="preserve">
</t>
    </r>
  </si>
  <si>
    <t>62 224</t>
  </si>
  <si>
    <r>
      <t xml:space="preserve">Izdelava tankoslojne prečne in ostalih označb na vozišču z enokomponentno rumeno barvo, vključno 250 g/m2 posipa z drobci / kroglicami stekla, strojno, debelina plasti suhe snovi 200 µm, površina označbe nad 1,5 m2
</t>
    </r>
    <r>
      <rPr>
        <i/>
        <sz val="10"/>
        <color theme="1"/>
        <rFont val="Calibri"/>
        <family val="2"/>
        <charset val="238"/>
        <scheme val="minor"/>
      </rPr>
      <t>*5507</t>
    </r>
    <r>
      <rPr>
        <sz val="10"/>
        <color theme="1"/>
        <rFont val="Calibri"/>
        <family val="2"/>
        <charset val="238"/>
        <scheme val="minor"/>
      </rPr>
      <t xml:space="preserve">
</t>
    </r>
  </si>
  <si>
    <t>62 244</t>
  </si>
  <si>
    <t xml:space="preserve">Doplačilo za ročno izdelavo ostalih označb na vozišču, posamezna površina označbe nad 1,5 m2
</t>
  </si>
  <si>
    <t>62 252</t>
  </si>
  <si>
    <r>
      <t xml:space="preserve">Doplačilo za izdelavo prekinjenih vzdolžnih označb na vozišču, širina črte 12 cm
</t>
    </r>
    <r>
      <rPr>
        <i/>
        <sz val="10"/>
        <color theme="1"/>
        <rFont val="Calibri"/>
        <family val="2"/>
        <charset val="238"/>
        <scheme val="minor"/>
      </rPr>
      <t>*5121 (1-1-1)</t>
    </r>
    <r>
      <rPr>
        <sz val="10"/>
        <color theme="1"/>
        <rFont val="Calibri"/>
        <family val="2"/>
        <charset val="238"/>
        <scheme val="minor"/>
      </rPr>
      <t xml:space="preserve">
</t>
    </r>
  </si>
  <si>
    <t>62 253</t>
  </si>
  <si>
    <r>
      <t xml:space="preserve">Doplačilo za izdelavo prekinjenih vzdolžnih označb na vozišču, širina črte 15 cm
</t>
    </r>
    <r>
      <rPr>
        <i/>
        <sz val="10"/>
        <color theme="1"/>
        <rFont val="Calibri"/>
        <family val="2"/>
        <charset val="238"/>
        <scheme val="minor"/>
      </rPr>
      <t>*5121 (1-1-1), 5121 (5-5-5)</t>
    </r>
    <r>
      <rPr>
        <sz val="10"/>
        <color theme="1"/>
        <rFont val="Calibri"/>
        <family val="2"/>
        <charset val="238"/>
        <scheme val="minor"/>
      </rPr>
      <t xml:space="preserve">
</t>
    </r>
  </si>
  <si>
    <t>62 256</t>
  </si>
  <si>
    <r>
      <t xml:space="preserve">Doplačilo za izdelavo prekinjenih vzdolžnih označb na vozišču, širina črte 30 cm
</t>
    </r>
    <r>
      <rPr>
        <i/>
        <sz val="10"/>
        <color theme="1"/>
        <rFont val="Calibri"/>
        <family val="2"/>
        <charset val="238"/>
        <scheme val="minor"/>
      </rPr>
      <t>*5124-3</t>
    </r>
    <r>
      <rPr>
        <sz val="10"/>
        <color theme="1"/>
        <rFont val="Calibri"/>
        <family val="2"/>
        <charset val="238"/>
        <scheme val="minor"/>
      </rPr>
      <t xml:space="preserve">
</t>
    </r>
  </si>
  <si>
    <r>
      <t xml:space="preserve">Izdelava debeloslojne prečne in ostalih označb na vozišču z vročo plastiko z vmešanimi drobci / kroglicami stekla, vključno 200 g/m2 dodatnega posipa z drobci stekla, strojno, debelina plasti 3 mm, posamezna površina označbe nad 1,5 m2
</t>
    </r>
    <r>
      <rPr>
        <i/>
        <sz val="10"/>
        <color theme="1"/>
        <rFont val="Calibri"/>
        <family val="2"/>
        <charset val="238"/>
        <scheme val="minor"/>
      </rPr>
      <t>*5231-4</t>
    </r>
    <r>
      <rPr>
        <sz val="10"/>
        <color theme="1"/>
        <rFont val="Calibri"/>
        <family val="2"/>
        <charset val="238"/>
        <scheme val="minor"/>
      </rPr>
      <t xml:space="preserve">
</t>
    </r>
  </si>
  <si>
    <t xml:space="preserve">Dobava in vgraditev cestnega ogledala (brez stebriča)
</t>
  </si>
  <si>
    <t>6.6  Druga prometna oprema cest</t>
  </si>
  <si>
    <t>66 911</t>
  </si>
  <si>
    <t>Ponovna montaža deponirane panelne ograje</t>
  </si>
  <si>
    <t>66 912</t>
  </si>
  <si>
    <t xml:space="preserve">Dobava in montaža stebrov za deponirano panelno ograjo
* stebri istega tipa in dimenzij (60x40mm) kot so obstoječi, vključno z pritrdilnim materialom
</t>
  </si>
  <si>
    <t>66 921</t>
  </si>
  <si>
    <t xml:space="preserve">Dobava in postavitev nove nadstrešnice na avtobusnem čakališču
</t>
  </si>
  <si>
    <t>66 922</t>
  </si>
  <si>
    <t>66 931</t>
  </si>
  <si>
    <t>7.2  Elektroenergetski vodi</t>
  </si>
  <si>
    <t>72 111</t>
  </si>
  <si>
    <t>ocena
m1</t>
  </si>
  <si>
    <t xml:space="preserve">Zaščita obstoječega vkopanega elektroenergetskega voda po navodilih upravljalca
*ocena
</t>
  </si>
  <si>
    <t>7.6  Vodovodi</t>
  </si>
  <si>
    <t>76 111</t>
  </si>
  <si>
    <t xml:space="preserve">Zaščita oz. prestavitev vodovoda (izkop voda, prestavitev, zaščitna cev, zasip) po navodilih upravljalca
</t>
  </si>
  <si>
    <t>76 812</t>
  </si>
  <si>
    <t xml:space="preserve">Prestavitev nadzemnega hidranta
</t>
  </si>
  <si>
    <t>79 110</t>
  </si>
  <si>
    <t xml:space="preserve">Izvedba ponikovalnih testov - hidrogeolog </t>
  </si>
  <si>
    <t>FAZA 3</t>
  </si>
  <si>
    <t xml:space="preserve">Posnetek višine in položaja točke na terenu/objektu
* dodatne točke na radijih, objektih, jaških, itd
</t>
  </si>
  <si>
    <t xml:space="preserve">Izkop mehke kamnine – 4. kategorije za temelje, kanalske rove, prepuste, jaške in drenaže, širine do 1,0 m in globine do 1,0 m
* 15% izkopa 
</t>
  </si>
  <si>
    <t xml:space="preserve">Odlaganje odpadnega asfalta na komunalno deponijo
* vključno s plačilom komunalne takse
</t>
  </si>
  <si>
    <t xml:space="preserve">Izdelava nosilne plasti bituminizirane zmesi AC 32 base B 50/70 A3 v debelini 8 cm
*vozišče, priključki
</t>
  </si>
  <si>
    <t xml:space="preserve">Izdelava obrabne in zaporne plasti bituminizirane zmesi AC 8 surf B 70/100 A3 v debelini 4,0 cm
*vozišče, priključki
</t>
  </si>
  <si>
    <r>
      <t>Izdelava obrabne in zaporne plasti bituminizirane zmesi AC 8 surf B 70/100 A5 v debelini 4,0 cm
*pločnik</t>
    </r>
    <r>
      <rPr>
        <i/>
        <sz val="10"/>
        <color theme="1"/>
        <rFont val="Calibri"/>
        <family val="2"/>
        <charset val="238"/>
        <scheme val="minor"/>
      </rPr>
      <t xml:space="preserve">
</t>
    </r>
  </si>
  <si>
    <t>4.1  Površinsko odvodnjavanje</t>
  </si>
  <si>
    <t>41 243</t>
  </si>
  <si>
    <t xml:space="preserve">Utrditev jarka s kanaletami na preklop iz cementnega betona, dolžine 110 cm in notranje širine dna kanalete 30 cm, na podložni plasti iz zmesi zrn drobljenca, debeli 20 cm
</t>
  </si>
  <si>
    <t xml:space="preserve">Izdelava vzdolžne in prečne drenaže, globoke do 1,0 m, na podložni plasti iz cementnega betona, debeline 10 cm, z gibljivimi plastičnimi cevmi premera 10 cm
</t>
  </si>
  <si>
    <t xml:space="preserve">Izdelava novega vpadnika s priklopom na predviden meteorni kanal
</t>
  </si>
  <si>
    <t>45 111</t>
  </si>
  <si>
    <t xml:space="preserve">Izdelava prepusta krožnega prereza iz cevi iz cementnega betona s premerom do 30 cm
</t>
  </si>
  <si>
    <t>52 221</t>
  </si>
  <si>
    <t xml:space="preserve">Dobava in postavitev rebrastih žic iz visokovrednega naravno trdega jekla B St 500 S s premerom do 12 mm, za enostavno ojačitev
</t>
  </si>
  <si>
    <r>
      <t xml:space="preserve">Dobava in vgraditev stebrička za prometni znak iz vroče cinkane jeklene cevi s premerom 64 mm, dolge 2500 mm
</t>
    </r>
    <r>
      <rPr>
        <i/>
        <sz val="10"/>
        <color theme="1"/>
        <rFont val="Calibri"/>
        <family val="2"/>
        <charset val="238"/>
        <scheme val="minor"/>
      </rPr>
      <t>*4 x 11201</t>
    </r>
    <r>
      <rPr>
        <sz val="10"/>
        <color theme="1"/>
        <rFont val="Calibri"/>
        <family val="2"/>
        <charset val="238"/>
        <scheme val="minor"/>
      </rPr>
      <t xml:space="preserve">
</t>
    </r>
  </si>
  <si>
    <r>
      <t xml:space="preserve">Dobava in vgraditev stebrička za prometni znak iz vroče cinkane jeklene cevi s premerom 64 mm, dolge 3500 mm
</t>
    </r>
    <r>
      <rPr>
        <i/>
        <sz val="10"/>
        <color theme="1"/>
        <rFont val="Calibri"/>
        <family val="2"/>
        <charset val="238"/>
        <scheme val="minor"/>
      </rPr>
      <t>*2102</t>
    </r>
    <r>
      <rPr>
        <sz val="10"/>
        <color theme="1"/>
        <rFont val="Calibri"/>
        <family val="2"/>
        <charset val="238"/>
        <scheme val="minor"/>
      </rPr>
      <t xml:space="preserve">
</t>
    </r>
  </si>
  <si>
    <r>
      <t xml:space="preserve">Dobava in pritrditev okroglega prometnega znaka, podloga iz vroče cinkane jeklene pločevine, znak z odsevno folijo RA3 vrste, premera 600 mm
</t>
    </r>
    <r>
      <rPr>
        <i/>
        <sz val="10"/>
        <color theme="1"/>
        <rFont val="Calibri"/>
        <family val="2"/>
        <charset val="238"/>
        <scheme val="minor"/>
      </rPr>
      <t>*2 x 2102</t>
    </r>
    <r>
      <rPr>
        <sz val="10"/>
        <color theme="1"/>
        <rFont val="Calibri"/>
        <family val="2"/>
        <charset val="238"/>
        <scheme val="minor"/>
      </rPr>
      <t xml:space="preserve">
</t>
    </r>
  </si>
  <si>
    <r>
      <t xml:space="preserve">Ponovna montaža deponiranih obstoječih prometnih znakov
</t>
    </r>
    <r>
      <rPr>
        <i/>
        <sz val="10"/>
        <color theme="1"/>
        <rFont val="Calibri"/>
        <family val="2"/>
        <charset val="238"/>
        <scheme val="minor"/>
      </rPr>
      <t>*11201, 1106-3, 4103-1, 119-1, 4103-1</t>
    </r>
    <r>
      <rPr>
        <sz val="10"/>
        <color theme="1"/>
        <rFont val="Calibri"/>
        <family val="2"/>
        <charset val="238"/>
        <scheme val="minor"/>
      </rPr>
      <t xml:space="preserve">
</t>
    </r>
  </si>
  <si>
    <r>
      <t xml:space="preserve">Izdelava tankoslojne vzdolžne označbe na vozišču z enokomponentno belo barvo, vključno 250 g/m2 posipa z drobci / kroglicami stekla, strojno, debelina plasti suhe snovi 250 µm, širina črte 15 cm
</t>
    </r>
    <r>
      <rPr>
        <i/>
        <sz val="10"/>
        <color theme="1"/>
        <rFont val="Calibri"/>
        <family val="2"/>
        <charset val="238"/>
        <scheme val="minor"/>
      </rPr>
      <t xml:space="preserve">*5111, 5121 (1-1-1), 5121 (5-5-5)
</t>
    </r>
    <r>
      <rPr>
        <sz val="10"/>
        <color theme="1"/>
        <rFont val="Calibri"/>
        <family val="2"/>
        <charset val="238"/>
        <scheme val="minor"/>
      </rPr>
      <t xml:space="preserve">
</t>
    </r>
  </si>
  <si>
    <t>72 110</t>
  </si>
  <si>
    <t>Odstranitev elektro droga</t>
  </si>
  <si>
    <t>75 110</t>
  </si>
  <si>
    <t>Ureditev ceste R3 642/1147 Podpeč - Ig skozi Jezero</t>
  </si>
  <si>
    <t>Št. Ponudbe:</t>
  </si>
  <si>
    <t>Ponudnik:</t>
  </si>
  <si>
    <t>Datum:</t>
  </si>
  <si>
    <t>Ureditev ceste (I., II. In III. Faza)</t>
  </si>
  <si>
    <t>Zaščita in prestavitev vodovoda</t>
  </si>
  <si>
    <t>Cestna razsvetljava (I., II. In III. Faza)</t>
  </si>
  <si>
    <t>Prestavitev in zaščita TK voda</t>
  </si>
  <si>
    <t>Nepredvidena dela 10%</t>
  </si>
  <si>
    <t>DDV 22%</t>
  </si>
  <si>
    <t>SKUPAJ (z DDV)</t>
  </si>
  <si>
    <t>Skupaj (z nepredvidenimi deli)</t>
  </si>
  <si>
    <t>Ureditev ceste in pločnika</t>
  </si>
  <si>
    <t>SKUPAJ:</t>
  </si>
  <si>
    <t>SKUPAJ :</t>
  </si>
  <si>
    <t>Dobava in vgraditev stebrička za prometni znak iz vroče cinkane jeklene cevi s premerom 64 mm, dolge 2500 mm
*3600</t>
  </si>
  <si>
    <t>Dobava in vgraditev stebrička za prometni znak iz vroče cinkane jeklene cevi s premerom 64 mm, dolge 3500 mm
*1116-2,11201-1 X 2, 3117-1,2226-1</t>
  </si>
  <si>
    <t>61 218</t>
  </si>
  <si>
    <t>Dobava in vgraditev stebrička za prometni znak iz vroče cinkane jeklene cevi s premerom 64 mm, dolge 4000 mm
*2101,4101</t>
  </si>
  <si>
    <t>61 219</t>
  </si>
  <si>
    <t>Dobava in vgraditev stebrička za prometni znak iz vroče cinkane jeklene cevi s premerom 64 mm, dolge 4500 mm
*1116,11201-1</t>
  </si>
  <si>
    <t>61 411</t>
  </si>
  <si>
    <t xml:space="preserve">Dobava in pritrditev trikotnega prometnega znaka, podloga iz vroče cinkane jeklene pločevine, znak z odsevno RA3 vrste, dolžina stranice a = 600 mm
*1116
</t>
  </si>
  <si>
    <t>61 422</t>
  </si>
  <si>
    <t xml:space="preserve">Dobava in pritrditev trikotnega prometnega znaka, podloga iz vroče cinkane jeklene pločevine, znak z odsevno RA3 vrste, dolžina stranice a = 900 mm
*2101
</t>
  </si>
  <si>
    <t xml:space="preserve">Dobava in pritrditev okroglega prometnega znaka, podloga iz vroče cinkane jeklene pločevine, znak z odsevno RA2 vrste, premera 600 mm
*2201
</t>
  </si>
  <si>
    <t xml:space="preserve">Dobava in pritrditev prometnega znaka, podloga iz vroče cinkane jeklene pločevine, znak z belo barvo-folijo 2 vrste, velikost od 0,11 do 0,20 m2
*km tablica, 4101, 3117-1
</t>
  </si>
  <si>
    <t>61 714</t>
  </si>
  <si>
    <t xml:space="preserve">Dobava in pritrditev prometnega znaka, podloga iz vroče cinkane jeklene pločevine, znak z odsevno folijo RA3 vrste, velikost od 0,41 do 0,70 m2
*1116-2
</t>
  </si>
  <si>
    <t xml:space="preserve">Izdelava tankoslojne vzdolžne označbe na vozišču z enokomponentno belo barvo, vključno 250 g/m2 posipa z drobci / kroglicami stekla, strojno, debelina plasti suhe snovi 250 µm, širina črte 15 cm
</t>
  </si>
  <si>
    <t>Izdelava tankoslojne prečne in ostalih označb na vozišču z enokomponentno belo barvo, vključno 250 g/m2 posipa z drobci / kroglicami stekla, strojno, debelina plasti suhe snovi 250 µm, površina označbe nad 1,5 m2
*5321</t>
  </si>
  <si>
    <t xml:space="preserve">Doplačilo za izdelavo prekinjenih vzdolžnih označb na vozišču, širina črte 15 cm
</t>
  </si>
  <si>
    <t>FAZA 1</t>
  </si>
  <si>
    <t>SKUPAJ</t>
  </si>
  <si>
    <t>1.   PREDDELA - FAZA 1</t>
  </si>
  <si>
    <r>
      <t xml:space="preserve">Obnova in zavarovanje zakoličbe trase komunalnih vodov v gričevnatem terenu
</t>
    </r>
    <r>
      <rPr>
        <b/>
        <sz val="10"/>
        <color theme="1"/>
        <rFont val="Calibri"/>
        <family val="2"/>
        <charset val="238"/>
        <scheme val="minor"/>
      </rPr>
      <t>*tk vod</t>
    </r>
  </si>
  <si>
    <t>SKUPAJ PREDDELA:</t>
  </si>
  <si>
    <t>2.   ZEMELJSKA DELA - FAZA 1</t>
  </si>
  <si>
    <r>
      <t xml:space="preserve">Izkop vezljive zemljine/zrnate kamnine – 3. kategorije za temelje, kanalske rove, prepuste, jaške in drenaže, širine do 1,0 m in globine do 1,0 m – ročno, planiranje dna ročno
</t>
    </r>
    <r>
      <rPr>
        <b/>
        <sz val="10"/>
        <color theme="1"/>
        <rFont val="Calibri"/>
        <family val="2"/>
        <charset val="238"/>
        <scheme val="minor"/>
      </rPr>
      <t xml:space="preserve">*območje prestavitve in območje zaščite  </t>
    </r>
    <r>
      <rPr>
        <sz val="10"/>
        <color theme="1"/>
        <rFont val="Calibri"/>
        <family val="2"/>
        <charset val="238"/>
        <scheme val="minor"/>
      </rPr>
      <t xml:space="preserve">
</t>
    </r>
  </si>
  <si>
    <t>21 314.1</t>
  </si>
  <si>
    <r>
      <t xml:space="preserve">Izkop vezljive zemljine/zrnate kamnine – 3. kategorije za temelje, kanalske rove, prepuste, jaške in drenaže, širine do 1,0 m in globine do 1,0 m – strojno, planiranje dna ročno
</t>
    </r>
    <r>
      <rPr>
        <b/>
        <sz val="10"/>
        <rFont val="Calibri"/>
        <family val="2"/>
        <charset val="238"/>
        <scheme val="minor"/>
      </rPr>
      <t xml:space="preserve">*območje prestavitve in območje zaščite
</t>
    </r>
    <r>
      <rPr>
        <sz val="10"/>
        <rFont val="Calibri"/>
        <family val="2"/>
        <charset val="238"/>
        <scheme val="minor"/>
      </rPr>
      <t xml:space="preserve">
</t>
    </r>
  </si>
  <si>
    <t>21 314.2</t>
  </si>
  <si>
    <r>
      <t xml:space="preserve">Izkop vezljive zemljine/zrnate kamnine – 3. kategorije za temelje, kanalske rove, prepuste, jaške in drenaže, širine do 1,0 m in globine do 1,0 m – strojno, planiranje dna ročno
</t>
    </r>
    <r>
      <rPr>
        <b/>
        <sz val="10"/>
        <rFont val="Calibri"/>
        <family val="2"/>
        <charset val="238"/>
        <scheme val="minor"/>
      </rPr>
      <t xml:space="preserve">* 70% izkopa
*območje prestavitve
</t>
    </r>
    <r>
      <rPr>
        <sz val="10"/>
        <rFont val="Calibri"/>
        <family val="2"/>
        <charset val="238"/>
        <scheme val="minor"/>
      </rPr>
      <t xml:space="preserve">
</t>
    </r>
  </si>
  <si>
    <r>
      <t xml:space="preserve">Izkop mehke kamnine – 4. kategorije za temelje, kanalske rove, prepuste, jaške in drenaže, širine do 1,0 m in globine do 1,0 m
</t>
    </r>
    <r>
      <rPr>
        <b/>
        <sz val="10"/>
        <color theme="1"/>
        <rFont val="Calibri"/>
        <family val="2"/>
        <charset val="238"/>
        <scheme val="minor"/>
      </rPr>
      <t>* 30% izkopa
*območje prestavitve</t>
    </r>
  </si>
  <si>
    <t>SKUPAJ ZEMELJSKA DELA:</t>
  </si>
  <si>
    <t>7.   TUJE STORITVE - FAZA 1</t>
  </si>
  <si>
    <r>
      <t xml:space="preserve">Zaščita obstoječega vkopanega telekomunikacijskega voda po navodilih upravljalca
</t>
    </r>
    <r>
      <rPr>
        <b/>
        <sz val="10"/>
        <color theme="1"/>
        <rFont val="Calibri"/>
        <family val="2"/>
        <charset val="238"/>
        <scheme val="minor"/>
      </rPr>
      <t>*vključno z PVC cevjo FI110, betonom C12/15 in obbetoniranje</t>
    </r>
    <r>
      <rPr>
        <sz val="10"/>
        <color theme="1"/>
        <rFont val="Calibri"/>
        <family val="2"/>
        <charset val="238"/>
        <scheme val="minor"/>
      </rPr>
      <t>m</t>
    </r>
  </si>
  <si>
    <t>73 141</t>
  </si>
  <si>
    <r>
      <t xml:space="preserve">Prestavitev telekomunikacijske kabelske kanalizacije po detajlu
</t>
    </r>
    <r>
      <rPr>
        <b/>
        <sz val="10"/>
        <color theme="1"/>
        <rFont val="Calibri"/>
        <family val="2"/>
        <charset val="238"/>
        <scheme val="minor"/>
      </rPr>
      <t xml:space="preserve">*vključno s prestavitvijo ozemljila </t>
    </r>
    <r>
      <rPr>
        <sz val="10"/>
        <color theme="1"/>
        <rFont val="Calibri"/>
        <family val="2"/>
        <charset val="238"/>
        <scheme val="minor"/>
      </rPr>
      <t xml:space="preserve">
</t>
    </r>
    <r>
      <rPr>
        <b/>
        <sz val="10"/>
        <color theme="1"/>
        <rFont val="Calibri"/>
        <family val="2"/>
        <charset val="238"/>
        <scheme val="minor"/>
      </rPr>
      <t>*vključno z betonom C12/15 in obbetoniranjem</t>
    </r>
  </si>
  <si>
    <t>73 886</t>
  </si>
  <si>
    <r>
      <t xml:space="preserve">Dobava in vgraditev opozorilnega traku v zasip
</t>
    </r>
    <r>
      <rPr>
        <b/>
        <sz val="10"/>
        <color theme="1"/>
        <rFont val="Calibri"/>
        <family val="2"/>
        <charset val="238"/>
        <scheme val="minor"/>
      </rPr>
      <t>*na območju prestavitve, zaščite</t>
    </r>
  </si>
  <si>
    <t>73 911</t>
  </si>
  <si>
    <r>
      <t xml:space="preserve">Višinsko prilagajanje pokrovov obstoječe TK infrastrukture
</t>
    </r>
    <r>
      <rPr>
        <b/>
        <sz val="10"/>
        <color theme="1"/>
        <rFont val="Calibri"/>
        <family val="2"/>
        <charset val="238"/>
        <scheme val="minor"/>
      </rPr>
      <t>*TK jaški</t>
    </r>
  </si>
  <si>
    <t>SKUPAJ TUJE STORITVE :</t>
  </si>
  <si>
    <t>SKUPAJ FAZA 1 :</t>
  </si>
  <si>
    <t>1.   PREDDELA - FAZA 2</t>
  </si>
  <si>
    <t>2.   ZEMELJSKA DELA - FAZA 2</t>
  </si>
  <si>
    <r>
      <t xml:space="preserve">Izkop vezljive zemljine/zrnate kamnine – 3. kategorije za temelje, kanalske rove, prepuste, jaške in drenaže, širine do 1,0 m in globine do 1,0 m – ročno, planiranje dna ročno
</t>
    </r>
    <r>
      <rPr>
        <b/>
        <sz val="10"/>
        <color theme="1"/>
        <rFont val="Calibri"/>
        <family val="2"/>
        <charset val="238"/>
        <scheme val="minor"/>
      </rPr>
      <t>*območje prestavitve</t>
    </r>
    <r>
      <rPr>
        <sz val="10"/>
        <color theme="1"/>
        <rFont val="Calibri"/>
        <family val="2"/>
        <charset val="238"/>
        <scheme val="minor"/>
      </rPr>
      <t xml:space="preserve">
</t>
    </r>
  </si>
  <si>
    <r>
      <t xml:space="preserve">Izkop vezljive zemljine/zrnate kamnine – 3. kategorije za temelje, kanalske rove, prepuste, jaške in drenaže, širine do 1,0 m in globine do 1,0 m – strojno, planiranje dna ročno
</t>
    </r>
    <r>
      <rPr>
        <b/>
        <sz val="10"/>
        <rFont val="Calibri"/>
        <family val="2"/>
        <charset val="238"/>
        <scheme val="minor"/>
      </rPr>
      <t xml:space="preserve">*območje prestavitve
</t>
    </r>
    <r>
      <rPr>
        <sz val="10"/>
        <rFont val="Calibri"/>
        <family val="2"/>
        <charset val="238"/>
        <scheme val="minor"/>
      </rPr>
      <t xml:space="preserve">
</t>
    </r>
  </si>
  <si>
    <t>7.   TUJE STORITVE - FAZA 2</t>
  </si>
  <si>
    <r>
      <t xml:space="preserve">Dobava in vgraditev opozorilnega traku v zasip
</t>
    </r>
    <r>
      <rPr>
        <b/>
        <sz val="10"/>
        <color theme="1"/>
        <rFont val="Calibri"/>
        <family val="2"/>
        <charset val="238"/>
        <scheme val="minor"/>
      </rPr>
      <t>*na območju prestavitve, zaščite in podaljšanja trase</t>
    </r>
  </si>
  <si>
    <t>SKUPAJ TUJE STORITVE:</t>
  </si>
  <si>
    <t>SKUPAJ FAZA 2 :</t>
  </si>
  <si>
    <t>1.   PREDDELA - FAZA 3</t>
  </si>
  <si>
    <t>2.   ZEMELJSKA DELA - FAZA 3</t>
  </si>
  <si>
    <r>
      <t xml:space="preserve">Izkop vezljive zemljine/zrnate kamnine – 3. kategorije za temelje, kanalske rove, prepuste, jaške in drenaže, širine do 1,0 m in globine do 1,0 m – ročno, planiranje dna ročno
</t>
    </r>
    <r>
      <rPr>
        <b/>
        <sz val="10"/>
        <color theme="1"/>
        <rFont val="Calibri"/>
        <family val="2"/>
        <charset val="238"/>
        <scheme val="minor"/>
      </rPr>
      <t xml:space="preserve">*območje zaščite  </t>
    </r>
    <r>
      <rPr>
        <sz val="10"/>
        <color theme="1"/>
        <rFont val="Calibri"/>
        <family val="2"/>
        <charset val="238"/>
        <scheme val="minor"/>
      </rPr>
      <t xml:space="preserve">
</t>
    </r>
  </si>
  <si>
    <r>
      <t xml:space="preserve">Izkop vezljive zemljine/zrnate kamnine – 3. kategorije za temelje, kanalske rove, prepuste, jaške in drenaže, širine do 1,0 m in globine do 1,0 m – strojno, planiranje dna ročno
</t>
    </r>
    <r>
      <rPr>
        <b/>
        <sz val="10"/>
        <rFont val="Calibri"/>
        <family val="2"/>
        <charset val="238"/>
        <scheme val="minor"/>
      </rPr>
      <t xml:space="preserve">*območje zaščite
</t>
    </r>
    <r>
      <rPr>
        <sz val="10"/>
        <rFont val="Calibri"/>
        <family val="2"/>
        <charset val="238"/>
        <scheme val="minor"/>
      </rPr>
      <t xml:space="preserve">
</t>
    </r>
  </si>
  <si>
    <r>
      <t xml:space="preserve">Izkop vezljive zemljine/zrnate kamnine – 3. kategorije za temelje, kanalske rove, prepuste, jaške in drenaže, širine do 1,0 m in globine do 1,0 m – strojno, planiranje dna ročno
</t>
    </r>
    <r>
      <rPr>
        <b/>
        <sz val="10"/>
        <rFont val="Calibri"/>
        <family val="2"/>
        <charset val="238"/>
        <scheme val="minor"/>
      </rPr>
      <t xml:space="preserve">* 70% izkopa
*območje podaljšanja
</t>
    </r>
    <r>
      <rPr>
        <sz val="10"/>
        <rFont val="Calibri"/>
        <family val="2"/>
        <charset val="238"/>
        <scheme val="minor"/>
      </rPr>
      <t xml:space="preserve">
</t>
    </r>
  </si>
  <si>
    <r>
      <t xml:space="preserve">Izkop mehke kamnine – 4. kategorije za temelje, kanalske rove, prepuste, jaške in drenaže, širine do 1,0 m in globine do 1,0 m
</t>
    </r>
    <r>
      <rPr>
        <b/>
        <sz val="10"/>
        <color theme="1"/>
        <rFont val="Calibri"/>
        <family val="2"/>
        <charset val="238"/>
        <scheme val="minor"/>
      </rPr>
      <t xml:space="preserve">* 30% izkopa
*podaljšanja trase </t>
    </r>
  </si>
  <si>
    <t>24 229</t>
  </si>
  <si>
    <r>
      <t xml:space="preserve">Zasip kablov in cevi s peskom
</t>
    </r>
    <r>
      <rPr>
        <b/>
        <sz val="10"/>
        <rFont val="Calibri"/>
        <family val="2"/>
        <charset val="238"/>
        <scheme val="minor"/>
      </rPr>
      <t>*območje  podaljšanja trase</t>
    </r>
  </si>
  <si>
    <t>7.   TUJE STORITVE - FAZA 3</t>
  </si>
  <si>
    <r>
      <t xml:space="preserve">Zaščita obstoječega vkopanega telekomunikacijskega voda po navodilih upravljalca
</t>
    </r>
    <r>
      <rPr>
        <b/>
        <sz val="10"/>
        <color theme="1"/>
        <rFont val="Calibri"/>
        <family val="2"/>
        <charset val="238"/>
        <scheme val="minor"/>
      </rPr>
      <t>*vključno z PVC cevo FI110 ,betonom C12/15 in obbetoniranjem</t>
    </r>
  </si>
  <si>
    <t>73 333</t>
  </si>
  <si>
    <r>
      <t xml:space="preserve">Izdelava kabelske kanalizacije iz cevi iz PVC CEVI, premera 110 mm 
</t>
    </r>
    <r>
      <rPr>
        <b/>
        <sz val="10"/>
        <color theme="1"/>
        <rFont val="Calibri"/>
        <family val="2"/>
        <charset val="238"/>
        <scheme val="minor"/>
      </rPr>
      <t>*podaljšanje tase</t>
    </r>
  </si>
  <si>
    <t>73 881</t>
  </si>
  <si>
    <r>
      <t xml:space="preserve">Dobava in vgraditev traku FeZn 25x4 mm za ozemljitev
</t>
    </r>
    <r>
      <rPr>
        <b/>
        <sz val="10"/>
        <color theme="1"/>
        <rFont val="Calibri"/>
        <family val="2"/>
        <charset val="238"/>
        <scheme val="minor"/>
      </rPr>
      <t>*na delu podaljšanja trase
*vključno z drobnim materijalom</t>
    </r>
  </si>
  <si>
    <r>
      <t xml:space="preserve">Dobava in vgraditev opozorilnega traku v zasip
</t>
    </r>
    <r>
      <rPr>
        <b/>
        <sz val="10"/>
        <color theme="1"/>
        <rFont val="Calibri"/>
        <family val="2"/>
        <charset val="238"/>
        <scheme val="minor"/>
      </rPr>
      <t>*na območju zaščite in podaljšanja trase</t>
    </r>
  </si>
  <si>
    <t>SKUPAJ FAZA 3:</t>
  </si>
  <si>
    <t xml:space="preserve">Obnova in zavarovanje zakoličbe trase komunalnih vodov v gričevnatem terenu (fekalna kanalizacija, elektrika)
</t>
  </si>
  <si>
    <t xml:space="preserve">Obnova in zavarovanje zakoličbe osi trase ostale javne ceste v gričevnatem terenu (fekalna kanalizacija, elektrika, plinovod)
</t>
  </si>
  <si>
    <t>€</t>
  </si>
  <si>
    <t xml:space="preserve">Zavarovanje gradbišča v času gradnje s polovično zaporo prometa in usmerjanjem s semaforji (obračun po dejnskih stroških in koncesionarskih cenah postavljalca zapore)
</t>
  </si>
  <si>
    <t xml:space="preserve">Izdelava  dokumentacije za BCP (skladno s pogodbo) - za vse tri faze
</t>
  </si>
  <si>
    <t xml:space="preserve">Arheološki nadzor po programu- za vse tri faze
</t>
  </si>
  <si>
    <t xml:space="preserve">Izdelava projektne dokumentacije za projekt izvedenih del (skladno s pogodbo) - za vse tri faze vključno z vsemi komunalnimi vodi
</t>
  </si>
  <si>
    <t xml:space="preserve">Izdelava kanalizacije iz cevi iz polivinilklorida, vključno s podložno plastjo iz zmesi kamnitih zrn,SN8 premera DN160, v globini do 1,0 m
</t>
  </si>
  <si>
    <t xml:space="preserve">Izdelava kanalizacije iz cevi iz polivinilklorida, vključno s podložno plastjo iz zmesi kamnitih zrn,SN8 premera DN200, v globini do 1,0 m
</t>
  </si>
  <si>
    <t xml:space="preserve">Izdelava kanalizacije iz cevi iz polivinilklorida, vključno s podložno plastjo iz zmesi kamnitih zrn,SN8 premera DN250, v globini do 1,0 m
</t>
  </si>
  <si>
    <t xml:space="preserve">Izdelava kanalizacije iz cevi iz polivinilklorida, vključno s podložno plastjo iz zmesi kamnitih zrn,SN8 premera DN300, v globini do 1,0 m
</t>
  </si>
  <si>
    <t xml:space="preserve">Izdelava kanalizacije iz cevi iz polivinilklorida, vključno s podložno plastjo iz cementnega betona,SN8 premera DN160, v globini do 1,0 m
</t>
  </si>
  <si>
    <t xml:space="preserve">Izdelava kanalizacije iz cevi iz polivinilklorida, vključno s podložno plastjo iz cementnega betona,SN8 premera DN250, v globini do 1,0 m
</t>
  </si>
  <si>
    <t xml:space="preserve">Obbetoniranje cevi za kanalizacijo s cementnim betonom C 12/15, po detajlu iz načrta, SN4 premera DN160 mm
</t>
  </si>
  <si>
    <t xml:space="preserve">Obbetoniranje cevi za kanalizacijo s cementnim betonom C 12/15, po detajlu iz načrta,SN4 premera 15 cm
</t>
  </si>
  <si>
    <t xml:space="preserve">Izdelava kanalizacije iz cevi iz poliestra, vključno s podložno plastjo iz zmesi kamnitih zrn,SN8 premera 40 cm, v globini do 1,0 m
</t>
  </si>
  <si>
    <t xml:space="preserve">Izdelava kanalizacije iz cevi iz polivinilklorida, vključno s podložno plastjo iz zmesi kamnitih zrn,SN8 premera DN315, v globini do 1,0 m
</t>
  </si>
  <si>
    <t xml:space="preserve">Izdelava kanalizacije iz cevi iz polivinilklorida, vključno s podložno plastjo iz cementnega betona,SN8 premera DN315, v globini do 1,0 m
</t>
  </si>
  <si>
    <t xml:space="preserve">Izdelava kanalizacije iz cevi iz polivinilklorida, vključno s podložno plastjo iz cementnega betona,SN8 premera DN400, v globini do 1,0 m
</t>
  </si>
  <si>
    <t xml:space="preserve">Obbetoniranje cevi za kanalizacijo s cementnim betonom C 16/20, po detajlu iz načrta,SN4 premera 15 cm
</t>
  </si>
  <si>
    <t>Ureditev ekološkega otoka - Po priloženem detajlu</t>
  </si>
  <si>
    <t>Dobava in montaža elektronskega prikazovalnika v nadstrešnici avtobusnega čakališča - Po priloženem detajlu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</si>
</sst>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_-;\-* #,##0.00_-;_-* &quot;-&quot;??_-;_-@_-"/>
    <numFmt numFmtId="164" formatCode="#,##0.00\ [$EUR]"/>
    <numFmt numFmtId="165" formatCode="#,##0.00\ &quot;€&quot;"/>
  </numFmts>
  <fonts count="37"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2"/>
      <color theme="1"/>
      <name val="Calibri"/>
      <family val="2"/>
      <charset val="238"/>
      <scheme val="minor"/>
    </font>
    <font>
      <sz val="8"/>
      <color rgb="FFFF0000"/>
      <name val="Calibri"/>
      <family val="2"/>
      <charset val="238"/>
      <scheme val="minor"/>
    </font>
    <font>
      <b/>
      <i/>
      <sz val="11"/>
      <color theme="1"/>
      <name val="Calibri"/>
      <family val="2"/>
      <charset val="238"/>
      <scheme val="minor"/>
    </font>
    <font>
      <b/>
      <i/>
      <sz val="8"/>
      <color rgb="FFFF0000"/>
      <name val="Calibri"/>
      <family val="2"/>
      <charset val="238"/>
      <scheme val="minor"/>
    </font>
    <font>
      <sz val="10"/>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0"/>
      <color rgb="FFFF0000"/>
      <name val="Calibri"/>
      <family val="2"/>
      <charset val="238"/>
      <scheme val="minor"/>
    </font>
    <font>
      <b/>
      <sz val="8"/>
      <color rgb="FFFF0000"/>
      <name val="Calibri"/>
      <family val="2"/>
      <charset val="238"/>
      <scheme val="minor"/>
    </font>
    <font>
      <b/>
      <sz val="10"/>
      <color rgb="FF3F3F3F"/>
      <name val="Calibri"/>
      <family val="2"/>
      <charset val="238"/>
      <scheme val="minor"/>
    </font>
    <font>
      <sz val="10"/>
      <name val="Calibri"/>
      <family val="2"/>
      <charset val="238"/>
      <scheme val="minor"/>
    </font>
    <font>
      <sz val="10"/>
      <color theme="1"/>
      <name val="Calibri"/>
      <family val="2"/>
      <charset val="238"/>
    </font>
    <font>
      <b/>
      <sz val="12"/>
      <name val="Arial"/>
      <family val="2"/>
      <charset val="238"/>
    </font>
    <font>
      <sz val="10"/>
      <name val="Arial CE"/>
      <family val="2"/>
      <charset val="238"/>
    </font>
    <font>
      <b/>
      <sz val="10"/>
      <name val="Arial CE"/>
      <family val="2"/>
      <charset val="238"/>
    </font>
    <font>
      <sz val="12"/>
      <name val="Arial CE"/>
      <family val="2"/>
      <charset val="238"/>
    </font>
    <font>
      <sz val="10"/>
      <name val="Times New Roman CE"/>
      <family val="1"/>
      <charset val="238"/>
    </font>
    <font>
      <b/>
      <sz val="10"/>
      <color indexed="58"/>
      <name val="Arial CE"/>
      <family val="2"/>
      <charset val="238"/>
    </font>
    <font>
      <sz val="10"/>
      <color indexed="8"/>
      <name val="Arial CE"/>
      <family val="2"/>
      <charset val="238"/>
    </font>
    <font>
      <sz val="8"/>
      <color theme="1"/>
      <name val="Calibri"/>
      <family val="2"/>
      <charset val="238"/>
      <scheme val="minor"/>
    </font>
    <font>
      <b/>
      <i/>
      <sz val="8"/>
      <color theme="1"/>
      <name val="Calibri"/>
      <family val="2"/>
      <charset val="238"/>
      <scheme val="minor"/>
    </font>
    <font>
      <b/>
      <sz val="8"/>
      <color theme="1"/>
      <name val="Calibri"/>
      <family val="2"/>
      <charset val="238"/>
      <scheme val="minor"/>
    </font>
    <font>
      <i/>
      <sz val="10"/>
      <color theme="1"/>
      <name val="Calibri"/>
      <family val="2"/>
      <charset val="238"/>
      <scheme val="minor"/>
    </font>
    <font>
      <b/>
      <sz val="10"/>
      <name val="Calibri"/>
      <family val="2"/>
      <charset val="238"/>
      <scheme val="minor"/>
    </font>
    <font>
      <b/>
      <i/>
      <sz val="10"/>
      <color theme="1"/>
      <name val="Arial Narrow"/>
      <family val="2"/>
      <charset val="238"/>
    </font>
    <font>
      <i/>
      <sz val="10"/>
      <name val="Calibri"/>
      <family val="2"/>
      <charset val="238"/>
      <scheme val="minor"/>
    </font>
    <font>
      <b/>
      <sz val="12"/>
      <name val="Calibri"/>
      <family val="2"/>
      <charset val="238"/>
      <scheme val="minor"/>
    </font>
    <font>
      <b/>
      <sz val="8"/>
      <name val="Calibri"/>
      <family val="2"/>
      <charset val="238"/>
      <scheme val="minor"/>
    </font>
    <font>
      <b/>
      <i/>
      <sz val="8"/>
      <name val="Calibri"/>
      <family val="2"/>
      <charset val="238"/>
      <scheme val="minor"/>
    </font>
    <font>
      <sz val="8"/>
      <name val="Calibri"/>
      <family val="2"/>
      <charset val="238"/>
      <scheme val="minor"/>
    </font>
    <font>
      <b/>
      <i/>
      <sz val="16"/>
      <color theme="1"/>
      <name val="Calibri"/>
      <family val="2"/>
      <charset val="238"/>
      <scheme val="minor"/>
    </font>
    <font>
      <sz val="18"/>
      <color theme="1"/>
      <name val="Calibri"/>
      <family val="2"/>
      <charset val="238"/>
      <scheme val="minor"/>
    </font>
    <font>
      <b/>
      <sz val="10"/>
      <color rgb="FF0070C0"/>
      <name val="Calibri"/>
      <family val="2"/>
      <charset val="238"/>
      <scheme val="minor"/>
    </font>
    <font>
      <b/>
      <sz val="10"/>
      <color theme="5" tint="-0.249977111117893"/>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2"/>
        <bgColor indexed="64"/>
      </patternFill>
    </fill>
    <fill>
      <patternFill patternType="solid">
        <fgColor theme="2" tint="-9.9978637043366805E-2"/>
        <bgColor indexed="64"/>
      </patternFill>
    </fill>
  </fills>
  <borders count="32">
    <border>
      <left/>
      <right/>
      <top/>
      <bottom/>
      <diagonal/>
    </border>
    <border>
      <left style="thin">
        <color rgb="FF3F3F3F"/>
      </left>
      <right style="thin">
        <color rgb="FF3F3F3F"/>
      </right>
      <top style="thin">
        <color rgb="FF3F3F3F"/>
      </top>
      <bottom style="thin">
        <color rgb="FF3F3F3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3F3F3F"/>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cellStyleXfs>
  <cellXfs count="292">
    <xf numFmtId="0" fontId="0" fillId="0" borderId="0" xfId="0"/>
    <xf numFmtId="49" fontId="3" fillId="0" borderId="0" xfId="0" applyNumberFormat="1" applyFont="1" applyAlignment="1" applyProtection="1">
      <alignment horizontal="left" vertical="top" wrapText="1"/>
    </xf>
    <xf numFmtId="4" fontId="4" fillId="0" borderId="0" xfId="0" applyNumberFormat="1" applyFont="1" applyAlignment="1" applyProtection="1">
      <alignment horizontal="center" vertical="top" wrapText="1"/>
    </xf>
    <xf numFmtId="2" fontId="6" fillId="3" borderId="3" xfId="0" applyNumberFormat="1" applyFont="1" applyFill="1" applyBorder="1" applyAlignment="1" applyProtection="1">
      <alignment horizontal="center" wrapText="1"/>
    </xf>
    <xf numFmtId="2" fontId="6" fillId="3" borderId="4" xfId="0" applyNumberFormat="1" applyFont="1" applyFill="1" applyBorder="1" applyAlignment="1" applyProtection="1">
      <alignment horizontal="center" wrapText="1"/>
    </xf>
    <xf numFmtId="0" fontId="7" fillId="0" borderId="0" xfId="0" applyFont="1" applyAlignment="1" applyProtection="1">
      <alignment vertical="top" wrapText="1"/>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49" fontId="7" fillId="0" borderId="5" xfId="0" applyNumberFormat="1" applyFont="1" applyBorder="1" applyAlignment="1" applyProtection="1">
      <alignment vertical="top" wrapText="1"/>
    </xf>
    <xf numFmtId="0" fontId="7" fillId="0" borderId="5" xfId="0" applyFont="1" applyBorder="1" applyAlignment="1" applyProtection="1">
      <alignment horizontal="center" vertical="top" wrapText="1"/>
    </xf>
    <xf numFmtId="0" fontId="7" fillId="0" borderId="5" xfId="0" applyFont="1" applyBorder="1" applyAlignment="1" applyProtection="1">
      <alignment horizontal="left" vertical="top" wrapText="1"/>
    </xf>
    <xf numFmtId="4" fontId="7" fillId="0" borderId="5" xfId="0" applyNumberFormat="1" applyFont="1" applyBorder="1" applyAlignment="1" applyProtection="1">
      <alignment horizontal="center" vertical="top" wrapText="1"/>
    </xf>
    <xf numFmtId="4" fontId="7" fillId="0" borderId="0" xfId="0" applyNumberFormat="1" applyFont="1" applyAlignment="1" applyProtection="1">
      <alignment horizontal="center" vertical="top" wrapText="1"/>
    </xf>
    <xf numFmtId="4" fontId="8" fillId="0" borderId="0" xfId="0" applyNumberFormat="1" applyFont="1" applyAlignment="1" applyProtection="1">
      <alignment horizontal="center" vertical="top" wrapText="1"/>
    </xf>
    <xf numFmtId="2" fontId="10" fillId="0" borderId="0" xfId="0" applyNumberFormat="1" applyFont="1" applyAlignment="1" applyProtection="1">
      <alignment horizontal="center" wrapText="1"/>
    </xf>
    <xf numFmtId="4" fontId="6" fillId="0" borderId="0" xfId="0" applyNumberFormat="1" applyFont="1" applyAlignment="1" applyProtection="1">
      <alignment horizontal="center" vertical="top" wrapText="1"/>
    </xf>
    <xf numFmtId="2" fontId="11" fillId="0" borderId="0" xfId="0" applyNumberFormat="1" applyFont="1" applyAlignment="1" applyProtection="1">
      <alignment horizontal="center" wrapText="1"/>
    </xf>
    <xf numFmtId="0" fontId="12" fillId="4" borderId="1" xfId="3" applyFont="1" applyFill="1" applyAlignment="1" applyProtection="1">
      <alignment horizontal="center" vertical="center" wrapText="1"/>
    </xf>
    <xf numFmtId="4" fontId="12" fillId="4" borderId="1" xfId="3" applyNumberFormat="1" applyFont="1" applyFill="1" applyAlignment="1" applyProtection="1">
      <alignment horizontal="center" vertical="center" wrapText="1"/>
    </xf>
    <xf numFmtId="49" fontId="3" fillId="0" borderId="0" xfId="0" applyNumberFormat="1" applyFont="1" applyAlignment="1">
      <alignment horizontal="left" vertical="top" wrapText="1"/>
    </xf>
    <xf numFmtId="4" fontId="4" fillId="0" borderId="0" xfId="0" applyNumberFormat="1" applyFont="1" applyAlignment="1">
      <alignment horizontal="center" vertical="top" wrapText="1"/>
    </xf>
    <xf numFmtId="2" fontId="6" fillId="3" borderId="3" xfId="0" applyNumberFormat="1" applyFont="1" applyFill="1" applyBorder="1" applyAlignment="1">
      <alignment horizontal="center" wrapText="1"/>
    </xf>
    <xf numFmtId="2" fontId="6" fillId="3" borderId="4" xfId="0" applyNumberFormat="1" applyFont="1" applyFill="1" applyBorder="1" applyAlignment="1">
      <alignment horizontal="center"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49" fontId="7" fillId="0" borderId="5" xfId="0" applyNumberFormat="1" applyFont="1" applyBorder="1" applyAlignment="1">
      <alignment vertical="top" wrapText="1"/>
    </xf>
    <xf numFmtId="0" fontId="7" fillId="0" borderId="5" xfId="0" applyFont="1" applyBorder="1" applyAlignment="1">
      <alignment horizontal="center" vertical="top" wrapText="1"/>
    </xf>
    <xf numFmtId="0" fontId="7" fillId="0" borderId="5" xfId="0" applyFont="1" applyFill="1" applyBorder="1" applyAlignment="1">
      <alignment horizontal="left" vertical="top" wrapText="1"/>
    </xf>
    <xf numFmtId="4" fontId="7" fillId="0" borderId="5" xfId="0" applyNumberFormat="1" applyFont="1" applyBorder="1" applyAlignment="1">
      <alignment horizontal="center" vertical="top" wrapText="1"/>
    </xf>
    <xf numFmtId="0" fontId="7" fillId="0" borderId="5" xfId="0" applyFont="1" applyBorder="1" applyAlignment="1">
      <alignment horizontal="left" vertical="top" wrapText="1"/>
    </xf>
    <xf numFmtId="2" fontId="11" fillId="0" borderId="0" xfId="0" applyNumberFormat="1" applyFont="1" applyAlignment="1">
      <alignment horizontal="center" vertical="top" wrapText="1"/>
    </xf>
    <xf numFmtId="2" fontId="4" fillId="0" borderId="0" xfId="0" applyNumberFormat="1" applyFont="1" applyAlignment="1">
      <alignment horizontal="center" vertical="top" wrapText="1"/>
    </xf>
    <xf numFmtId="49" fontId="13" fillId="0" borderId="5" xfId="0" applyNumberFormat="1" applyFont="1" applyBorder="1" applyAlignment="1">
      <alignment vertical="top" wrapText="1"/>
    </xf>
    <xf numFmtId="0" fontId="13" fillId="0" borderId="5" xfId="0" applyFont="1" applyBorder="1" applyAlignment="1">
      <alignment horizontal="center" vertical="top" wrapText="1"/>
    </xf>
    <xf numFmtId="0" fontId="13" fillId="0" borderId="5" xfId="0" applyFont="1" applyBorder="1" applyAlignment="1">
      <alignment horizontal="left" vertical="top" wrapText="1"/>
    </xf>
    <xf numFmtId="4" fontId="13" fillId="0" borderId="5" xfId="0" applyNumberFormat="1" applyFont="1" applyBorder="1" applyAlignment="1">
      <alignment horizontal="center" vertical="top" wrapText="1"/>
    </xf>
    <xf numFmtId="49" fontId="7" fillId="0" borderId="0" xfId="0" applyNumberFormat="1"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4" fontId="7" fillId="0" borderId="0" xfId="0" applyNumberFormat="1" applyFont="1" applyBorder="1" applyAlignment="1">
      <alignment horizontal="center" vertical="top" wrapText="1"/>
    </xf>
    <xf numFmtId="0" fontId="15" fillId="0" borderId="0" xfId="0" applyFont="1"/>
    <xf numFmtId="0" fontId="16" fillId="0" borderId="0" xfId="0" applyFont="1"/>
    <xf numFmtId="0" fontId="16" fillId="0" borderId="0" xfId="0" applyFont="1" applyAlignment="1">
      <alignment horizontal="centerContinuous"/>
    </xf>
    <xf numFmtId="4" fontId="17" fillId="0" borderId="0" xfId="0" applyNumberFormat="1" applyFont="1" applyAlignment="1">
      <alignment horizontal="center"/>
    </xf>
    <xf numFmtId="0" fontId="18" fillId="0" borderId="0" xfId="0" applyFont="1"/>
    <xf numFmtId="0" fontId="16" fillId="0" borderId="0" xfId="0" applyFont="1" applyAlignment="1">
      <alignment horizontal="right"/>
    </xf>
    <xf numFmtId="4" fontId="19" fillId="0" borderId="0" xfId="0" applyNumberFormat="1" applyFont="1" applyAlignment="1">
      <alignment horizontal="centerContinuous"/>
    </xf>
    <xf numFmtId="0" fontId="20" fillId="5" borderId="6" xfId="0" applyFont="1" applyFill="1" applyBorder="1" applyAlignment="1">
      <alignment horizontal="center" vertical="top" wrapText="1"/>
    </xf>
    <xf numFmtId="4" fontId="20" fillId="5" borderId="6" xfId="0" applyNumberFormat="1" applyFont="1" applyFill="1" applyBorder="1" applyAlignment="1">
      <alignment horizontal="centerContinuous" vertical="top" wrapText="1"/>
    </xf>
    <xf numFmtId="4" fontId="20" fillId="5" borderId="6" xfId="0" applyNumberFormat="1" applyFont="1" applyFill="1" applyBorder="1" applyAlignment="1">
      <alignment horizontal="center" vertical="top"/>
    </xf>
    <xf numFmtId="0" fontId="17" fillId="0" borderId="7" xfId="0" applyFont="1" applyBorder="1" applyAlignment="1">
      <alignment vertical="top"/>
    </xf>
    <xf numFmtId="0" fontId="16" fillId="0" borderId="7" xfId="0" applyFont="1" applyBorder="1"/>
    <xf numFmtId="4" fontId="16" fillId="0" borderId="7" xfId="0" applyNumberFormat="1" applyFont="1" applyBorder="1" applyAlignment="1">
      <alignment horizontal="centerContinuous"/>
    </xf>
    <xf numFmtId="4" fontId="16" fillId="0" borderId="7" xfId="0" applyNumberFormat="1" applyFont="1" applyBorder="1" applyAlignment="1">
      <alignment horizontal="center"/>
    </xf>
    <xf numFmtId="0" fontId="16" fillId="0" borderId="7" xfId="0" applyFont="1" applyBorder="1" applyAlignment="1">
      <alignment vertical="top" wrapText="1"/>
    </xf>
    <xf numFmtId="0" fontId="16" fillId="0" borderId="2" xfId="0" applyFont="1" applyBorder="1"/>
    <xf numFmtId="0" fontId="16" fillId="0" borderId="2" xfId="0" applyFont="1" applyBorder="1" applyAlignment="1">
      <alignment horizontal="right"/>
    </xf>
    <xf numFmtId="164" fontId="16" fillId="0" borderId="7" xfId="0" applyNumberFormat="1" applyFont="1" applyBorder="1" applyAlignment="1">
      <alignment horizontal="centerContinuous"/>
    </xf>
    <xf numFmtId="164" fontId="16" fillId="0" borderId="4" xfId="0" applyNumberFormat="1" applyFont="1" applyBorder="1" applyAlignment="1">
      <alignment horizontal="center"/>
    </xf>
    <xf numFmtId="0" fontId="16" fillId="0" borderId="8" xfId="0" applyFont="1" applyBorder="1" applyAlignment="1">
      <alignment vertical="top" wrapText="1"/>
    </xf>
    <xf numFmtId="0" fontId="16" fillId="0" borderId="0" xfId="0" applyFont="1" applyBorder="1" applyAlignment="1">
      <alignment horizontal="right"/>
    </xf>
    <xf numFmtId="0" fontId="16" fillId="0" borderId="9" xfId="0" applyFont="1" applyBorder="1" applyAlignment="1">
      <alignment horizontal="right"/>
    </xf>
    <xf numFmtId="164" fontId="0" fillId="0" borderId="0" xfId="0" applyNumberFormat="1" applyBorder="1" applyAlignment="1">
      <alignment horizontal="centerContinuous"/>
    </xf>
    <xf numFmtId="0" fontId="16" fillId="0" borderId="7" xfId="0" applyFont="1" applyBorder="1" applyAlignment="1">
      <alignment horizontal="right"/>
    </xf>
    <xf numFmtId="164" fontId="0" fillId="0" borderId="7" xfId="0" applyNumberFormat="1" applyBorder="1" applyAlignment="1">
      <alignment horizontal="centerContinuous"/>
    </xf>
    <xf numFmtId="0" fontId="21" fillId="0" borderId="7" xfId="0" applyFont="1" applyBorder="1" applyAlignment="1">
      <alignment horizontal="right"/>
    </xf>
    <xf numFmtId="164" fontId="21" fillId="0" borderId="7" xfId="1" applyNumberFormat="1" applyFont="1" applyBorder="1" applyAlignment="1">
      <alignment horizontal="centerContinuous"/>
    </xf>
    <xf numFmtId="0" fontId="16" fillId="0" borderId="7" xfId="0" applyFont="1" applyFill="1" applyBorder="1" applyAlignment="1">
      <alignment vertical="top" wrapText="1"/>
    </xf>
    <xf numFmtId="0" fontId="21" fillId="0" borderId="7" xfId="0" applyFont="1" applyFill="1" applyBorder="1" applyAlignment="1">
      <alignment horizontal="right"/>
    </xf>
    <xf numFmtId="165" fontId="21" fillId="0" borderId="7" xfId="1" applyNumberFormat="1" applyFont="1" applyFill="1" applyBorder="1" applyAlignment="1">
      <alignment horizontal="center"/>
    </xf>
    <xf numFmtId="0" fontId="17" fillId="0" borderId="7" xfId="0" applyFont="1" applyBorder="1" applyAlignment="1">
      <alignment vertical="top" wrapText="1"/>
    </xf>
    <xf numFmtId="0" fontId="16" fillId="0" borderId="7" xfId="0" applyFont="1" applyFill="1" applyBorder="1" applyAlignment="1">
      <alignment horizontal="left" vertical="top" wrapText="1"/>
    </xf>
    <xf numFmtId="0" fontId="16" fillId="0" borderId="4" xfId="0" applyFont="1" applyBorder="1" applyAlignment="1">
      <alignment horizontal="right"/>
    </xf>
    <xf numFmtId="164" fontId="16" fillId="0" borderId="4" xfId="0" applyNumberFormat="1" applyFont="1" applyBorder="1" applyAlignment="1">
      <alignment horizontal="centerContinuous"/>
    </xf>
    <xf numFmtId="0" fontId="17" fillId="0" borderId="8" xfId="0" applyFont="1" applyBorder="1" applyAlignment="1">
      <alignment vertical="top" wrapText="1"/>
    </xf>
    <xf numFmtId="0" fontId="16" fillId="0" borderId="10" xfId="0" applyFont="1" applyBorder="1" applyAlignment="1">
      <alignment horizontal="right"/>
    </xf>
    <xf numFmtId="164" fontId="16" fillId="0" borderId="10" xfId="0" applyNumberFormat="1" applyFont="1" applyBorder="1" applyAlignment="1">
      <alignment horizontal="centerContinuous"/>
    </xf>
    <xf numFmtId="0" fontId="0" fillId="0" borderId="7" xfId="0" applyNumberFormat="1" applyFill="1" applyBorder="1" applyAlignment="1" applyProtection="1">
      <alignment wrapText="1"/>
    </xf>
    <xf numFmtId="0" fontId="16" fillId="0" borderId="7" xfId="0" applyFont="1" applyFill="1" applyBorder="1" applyAlignment="1">
      <alignment horizontal="right"/>
    </xf>
    <xf numFmtId="164" fontId="16" fillId="0" borderId="7" xfId="0" applyNumberFormat="1" applyFont="1" applyFill="1" applyBorder="1" applyAlignment="1">
      <alignment horizontal="centerContinuous"/>
    </xf>
    <xf numFmtId="164" fontId="21" fillId="0" borderId="7" xfId="2" applyNumberFormat="1" applyFont="1" applyFill="1" applyBorder="1" applyAlignment="1">
      <alignment horizontal="center" wrapText="1"/>
    </xf>
    <xf numFmtId="164" fontId="16" fillId="0" borderId="7" xfId="1" applyNumberFormat="1" applyFont="1" applyBorder="1" applyAlignment="1">
      <alignment horizontal="center"/>
    </xf>
    <xf numFmtId="164" fontId="16" fillId="0" borderId="7" xfId="1" applyNumberFormat="1" applyFont="1" applyBorder="1" applyAlignment="1">
      <alignment horizontal="centerContinuous"/>
    </xf>
    <xf numFmtId="0" fontId="16" fillId="0" borderId="3" xfId="0" applyFont="1" applyBorder="1" applyAlignment="1">
      <alignment horizontal="left" vertical="top" wrapText="1"/>
    </xf>
    <xf numFmtId="0" fontId="16" fillId="0" borderId="7" xfId="0" applyFont="1" applyBorder="1" applyAlignment="1">
      <alignment horizontal="left" vertical="top" wrapText="1"/>
    </xf>
    <xf numFmtId="0" fontId="16" fillId="0" borderId="7" xfId="0" applyFont="1" applyBorder="1" applyAlignment="1">
      <alignment horizontal="center"/>
    </xf>
    <xf numFmtId="165" fontId="21" fillId="0" borderId="7" xfId="1" applyNumberFormat="1" applyFont="1" applyFill="1" applyBorder="1" applyAlignment="1">
      <alignment horizontal="centerContinuous"/>
    </xf>
    <xf numFmtId="4" fontId="16" fillId="0" borderId="0" xfId="0" applyNumberFormat="1" applyFont="1" applyAlignment="1">
      <alignment horizontal="centerContinuous"/>
    </xf>
    <xf numFmtId="4" fontId="16" fillId="0" borderId="0" xfId="0" applyNumberFormat="1" applyFont="1" applyAlignment="1">
      <alignment horizontal="center"/>
    </xf>
    <xf numFmtId="0" fontId="0" fillId="3" borderId="2" xfId="0" applyFill="1" applyBorder="1"/>
    <xf numFmtId="0" fontId="0" fillId="3" borderId="3" xfId="0" applyFill="1" applyBorder="1"/>
    <xf numFmtId="165" fontId="0" fillId="3" borderId="4" xfId="0" applyNumberFormat="1" applyFill="1" applyBorder="1"/>
    <xf numFmtId="165" fontId="0" fillId="0" borderId="0" xfId="0" applyNumberFormat="1"/>
    <xf numFmtId="0" fontId="0" fillId="3" borderId="0" xfId="0" applyFill="1" applyBorder="1"/>
    <xf numFmtId="165" fontId="0" fillId="3" borderId="0" xfId="0" applyNumberFormat="1" applyFill="1" applyBorder="1"/>
    <xf numFmtId="0" fontId="5" fillId="0" borderId="0" xfId="0" applyFont="1"/>
    <xf numFmtId="4" fontId="9" fillId="4" borderId="1" xfId="3" applyNumberFormat="1" applyFont="1" applyFill="1" applyAlignment="1" applyProtection="1">
      <alignment horizontal="center" vertical="center" wrapText="1"/>
    </xf>
    <xf numFmtId="4" fontId="22" fillId="0" borderId="0" xfId="0" applyNumberFormat="1" applyFont="1" applyAlignment="1" applyProtection="1">
      <alignment horizontal="center" vertical="top" wrapText="1"/>
    </xf>
    <xf numFmtId="2" fontId="23" fillId="3" borderId="3" xfId="0" applyNumberFormat="1" applyFont="1" applyFill="1" applyBorder="1" applyAlignment="1" applyProtection="1">
      <alignment horizontal="center" wrapText="1"/>
    </xf>
    <xf numFmtId="4" fontId="13" fillId="0" borderId="5" xfId="0" applyNumberFormat="1" applyFont="1" applyBorder="1" applyAlignment="1" applyProtection="1">
      <alignment horizontal="center" vertical="top" wrapText="1"/>
    </xf>
    <xf numFmtId="4" fontId="24" fillId="0" borderId="0" xfId="0" applyNumberFormat="1" applyFont="1" applyAlignment="1" applyProtection="1">
      <alignment horizontal="center" vertical="top" wrapText="1"/>
    </xf>
    <xf numFmtId="4" fontId="11" fillId="0" borderId="0" xfId="0" applyNumberFormat="1" applyFont="1" applyAlignment="1" applyProtection="1">
      <alignment horizontal="center" vertical="top" wrapText="1"/>
    </xf>
    <xf numFmtId="2" fontId="24" fillId="0" borderId="9" xfId="0" applyNumberFormat="1" applyFont="1" applyBorder="1" applyAlignment="1" applyProtection="1">
      <alignment horizontal="center" wrapText="1"/>
    </xf>
    <xf numFmtId="2" fontId="11" fillId="0" borderId="9" xfId="0" applyNumberFormat="1" applyFont="1" applyBorder="1" applyAlignment="1" applyProtection="1">
      <alignment horizontal="center" wrapText="1"/>
    </xf>
    <xf numFmtId="2" fontId="24" fillId="0" borderId="0" xfId="0" applyNumberFormat="1" applyFont="1" applyAlignment="1" applyProtection="1">
      <alignment horizontal="center" wrapText="1"/>
    </xf>
    <xf numFmtId="49" fontId="13" fillId="0" borderId="5" xfId="0" applyNumberFormat="1" applyFont="1" applyBorder="1" applyAlignment="1" applyProtection="1">
      <alignment vertical="top" wrapText="1"/>
    </xf>
    <xf numFmtId="0" fontId="13" fillId="0" borderId="5" xfId="0" applyFont="1" applyBorder="1" applyAlignment="1" applyProtection="1">
      <alignment horizontal="center" vertical="top" wrapText="1"/>
    </xf>
    <xf numFmtId="0" fontId="13" fillId="0" borderId="5" xfId="0" applyFont="1" applyBorder="1" applyAlignment="1" applyProtection="1">
      <alignment horizontal="left" vertical="top" wrapText="1"/>
    </xf>
    <xf numFmtId="2" fontId="9" fillId="0" borderId="0" xfId="0" applyNumberFormat="1" applyFont="1" applyAlignment="1" applyProtection="1">
      <alignment horizontal="center" wrapText="1"/>
    </xf>
    <xf numFmtId="4" fontId="22" fillId="0" borderId="0" xfId="0" applyNumberFormat="1" applyFont="1" applyAlignment="1">
      <alignment horizontal="center" vertical="top" wrapText="1"/>
    </xf>
    <xf numFmtId="2" fontId="23" fillId="3" borderId="3" xfId="0" applyNumberFormat="1" applyFont="1" applyFill="1" applyBorder="1" applyAlignment="1">
      <alignment horizontal="center" wrapText="1"/>
    </xf>
    <xf numFmtId="2" fontId="24" fillId="0" borderId="0" xfId="0" applyNumberFormat="1" applyFont="1" applyAlignment="1">
      <alignment horizontal="center" vertical="top" wrapText="1"/>
    </xf>
    <xf numFmtId="2" fontId="24" fillId="0" borderId="9" xfId="0" applyNumberFormat="1" applyFont="1" applyBorder="1" applyAlignment="1">
      <alignment horizontal="center" wrapText="1"/>
    </xf>
    <xf numFmtId="2" fontId="11" fillId="0" borderId="9" xfId="0" applyNumberFormat="1" applyFont="1" applyBorder="1" applyAlignment="1">
      <alignment horizontal="center" wrapText="1"/>
    </xf>
    <xf numFmtId="2" fontId="24" fillId="0" borderId="0" xfId="0" applyNumberFormat="1" applyFont="1" applyAlignment="1">
      <alignment horizontal="center" wrapText="1"/>
    </xf>
    <xf numFmtId="2" fontId="11" fillId="0" borderId="0" xfId="0" applyNumberFormat="1" applyFont="1" applyAlignment="1">
      <alignment horizontal="center"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4" fontId="22" fillId="0" borderId="0" xfId="0" applyNumberFormat="1" applyFont="1" applyFill="1" applyAlignment="1">
      <alignment horizontal="center" vertical="top" wrapText="1"/>
    </xf>
    <xf numFmtId="4" fontId="4" fillId="0" borderId="0" xfId="0" applyNumberFormat="1" applyFont="1" applyFill="1" applyAlignment="1">
      <alignment horizontal="center" vertical="top" wrapText="1"/>
    </xf>
    <xf numFmtId="2" fontId="24" fillId="0" borderId="0" xfId="0" applyNumberFormat="1" applyFont="1" applyFill="1" applyAlignment="1">
      <alignment horizontal="center" wrapText="1"/>
    </xf>
    <xf numFmtId="2" fontId="11" fillId="0" borderId="0" xfId="0" applyNumberFormat="1" applyFont="1" applyFill="1" applyAlignment="1">
      <alignment horizontal="center" wrapText="1"/>
    </xf>
    <xf numFmtId="49" fontId="7" fillId="0" borderId="0" xfId="0" applyNumberFormat="1" applyFont="1" applyBorder="1" applyAlignment="1" applyProtection="1">
      <alignment vertical="top" wrapText="1"/>
    </xf>
    <xf numFmtId="0" fontId="7" fillId="0" borderId="0" xfId="0" applyFont="1" applyBorder="1" applyAlignment="1" applyProtection="1">
      <alignment horizontal="center" vertical="top" wrapText="1"/>
    </xf>
    <xf numFmtId="49" fontId="7" fillId="0" borderId="0" xfId="0" applyNumberFormat="1"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4" fontId="7" fillId="0" borderId="0" xfId="0" applyNumberFormat="1" applyFont="1" applyBorder="1" applyAlignment="1">
      <alignment horizontal="center" vertical="top" wrapText="1"/>
    </xf>
    <xf numFmtId="0" fontId="7" fillId="0" borderId="0" xfId="0" applyFont="1" applyBorder="1" applyAlignment="1" applyProtection="1">
      <alignment horizontal="left" vertical="top" wrapText="1"/>
    </xf>
    <xf numFmtId="4" fontId="7" fillId="0" borderId="0" xfId="0" applyNumberFormat="1" applyFont="1" applyBorder="1" applyAlignment="1" applyProtection="1">
      <alignment horizontal="center" vertical="top" wrapText="1"/>
    </xf>
    <xf numFmtId="0" fontId="12" fillId="4" borderId="1" xfId="3" applyFont="1" applyFill="1" applyAlignment="1" applyProtection="1">
      <alignment horizontal="center" vertical="center" wrapText="1"/>
    </xf>
    <xf numFmtId="4" fontId="12" fillId="4" borderId="1" xfId="3" applyNumberFormat="1" applyFont="1" applyFill="1" applyAlignment="1" applyProtection="1">
      <alignment horizontal="center" vertical="center" wrapText="1"/>
    </xf>
    <xf numFmtId="4" fontId="26" fillId="4" borderId="1" xfId="3" applyNumberFormat="1" applyFont="1" applyFill="1" applyAlignment="1" applyProtection="1">
      <alignment horizontal="center" vertical="center" wrapText="1"/>
    </xf>
    <xf numFmtId="0" fontId="5" fillId="0" borderId="0" xfId="0" applyFont="1"/>
    <xf numFmtId="0" fontId="0" fillId="0" borderId="0" xfId="0"/>
    <xf numFmtId="0" fontId="7" fillId="0" borderId="0" xfId="0" applyFont="1" applyAlignment="1">
      <alignment vertical="top" wrapText="1"/>
    </xf>
    <xf numFmtId="0" fontId="12" fillId="0" borderId="11" xfId="3" applyFont="1" applyFill="1" applyBorder="1" applyAlignment="1">
      <alignment horizontal="center" wrapText="1"/>
    </xf>
    <xf numFmtId="4" fontId="12" fillId="0" borderId="11" xfId="3" applyNumberFormat="1" applyFont="1" applyFill="1" applyBorder="1" applyAlignment="1">
      <alignment horizontal="center" vertical="top" wrapText="1"/>
    </xf>
    <xf numFmtId="49" fontId="7" fillId="0" borderId="5" xfId="0" applyNumberFormat="1" applyFont="1" applyBorder="1" applyAlignment="1">
      <alignment vertical="top" wrapText="1"/>
    </xf>
    <xf numFmtId="4" fontId="7" fillId="0" borderId="5" xfId="0" applyNumberFormat="1" applyFont="1" applyBorder="1" applyAlignment="1">
      <alignment horizontal="center" vertical="top" wrapText="1"/>
    </xf>
    <xf numFmtId="0" fontId="7" fillId="0" borderId="0" xfId="0" applyFont="1" applyAlignment="1">
      <alignment horizontal="center" vertical="top" wrapText="1"/>
    </xf>
    <xf numFmtId="0" fontId="7" fillId="0" borderId="5" xfId="0" applyFont="1" applyBorder="1" applyAlignment="1">
      <alignment horizontal="center" vertical="top" wrapText="1"/>
    </xf>
    <xf numFmtId="0" fontId="12" fillId="0" borderId="11" xfId="3" applyFont="1" applyFill="1" applyBorder="1" applyAlignment="1">
      <alignment horizontal="left"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49" fontId="3" fillId="0" borderId="0" xfId="0" applyNumberFormat="1" applyFont="1" applyAlignment="1">
      <alignment horizontal="left" vertical="top" wrapText="1"/>
    </xf>
    <xf numFmtId="4" fontId="4" fillId="0" borderId="0" xfId="0" applyNumberFormat="1" applyFont="1" applyAlignment="1">
      <alignment horizontal="center" vertical="top" wrapText="1"/>
    </xf>
    <xf numFmtId="2" fontId="11" fillId="0" borderId="0" xfId="0" applyNumberFormat="1" applyFont="1" applyAlignment="1">
      <alignment horizontal="center" wrapText="1"/>
    </xf>
    <xf numFmtId="2" fontId="6" fillId="3" borderId="3" xfId="0" applyNumberFormat="1" applyFont="1" applyFill="1" applyBorder="1" applyAlignment="1">
      <alignment horizontal="center" wrapText="1"/>
    </xf>
    <xf numFmtId="2" fontId="6" fillId="3" borderId="4" xfId="0" applyNumberFormat="1" applyFont="1" applyFill="1" applyBorder="1" applyAlignment="1">
      <alignment horizontal="center" wrapText="1"/>
    </xf>
    <xf numFmtId="2" fontId="11" fillId="0" borderId="9" xfId="0" applyNumberFormat="1" applyFont="1" applyBorder="1" applyAlignment="1">
      <alignment horizontal="center" wrapText="1"/>
    </xf>
    <xf numFmtId="2" fontId="11" fillId="0" borderId="0" xfId="0" applyNumberFormat="1" applyFont="1" applyAlignment="1">
      <alignment horizontal="center" vertical="top" wrapText="1"/>
    </xf>
    <xf numFmtId="2" fontId="4" fillId="0" borderId="0" xfId="0" applyNumberFormat="1" applyFont="1" applyAlignment="1">
      <alignment horizontal="center" vertical="top" wrapText="1"/>
    </xf>
    <xf numFmtId="0" fontId="7" fillId="0" borderId="0" xfId="0" applyFont="1" applyAlignment="1" applyProtection="1">
      <alignment vertical="top" wrapText="1"/>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4" fontId="7" fillId="0" borderId="0" xfId="0" applyNumberFormat="1" applyFont="1" applyAlignment="1" applyProtection="1">
      <alignment horizontal="center" vertical="top" wrapText="1"/>
    </xf>
    <xf numFmtId="49" fontId="3" fillId="0" borderId="0" xfId="0" applyNumberFormat="1" applyFont="1" applyAlignment="1" applyProtection="1">
      <alignment horizontal="left" vertical="top" wrapText="1"/>
    </xf>
    <xf numFmtId="4" fontId="4" fillId="0" borderId="0" xfId="0" applyNumberFormat="1" applyFont="1" applyAlignment="1" applyProtection="1">
      <alignment horizontal="center" vertical="top" wrapText="1"/>
    </xf>
    <xf numFmtId="2" fontId="6" fillId="3" borderId="3" xfId="0" applyNumberFormat="1" applyFont="1" applyFill="1" applyBorder="1" applyAlignment="1" applyProtection="1">
      <alignment horizontal="center" wrapText="1"/>
    </xf>
    <xf numFmtId="2" fontId="6" fillId="3" borderId="4" xfId="0" applyNumberFormat="1" applyFont="1" applyFill="1" applyBorder="1" applyAlignment="1" applyProtection="1">
      <alignment horizontal="center" wrapText="1"/>
    </xf>
    <xf numFmtId="49" fontId="7" fillId="0" borderId="5" xfId="0" applyNumberFormat="1" applyFont="1" applyBorder="1" applyAlignment="1" applyProtection="1">
      <alignment vertical="top" wrapText="1"/>
    </xf>
    <xf numFmtId="0" fontId="7" fillId="0" borderId="5" xfId="0" applyFont="1" applyBorder="1" applyAlignment="1" applyProtection="1">
      <alignment horizontal="center" vertical="top" wrapText="1"/>
    </xf>
    <xf numFmtId="0" fontId="7" fillId="0" borderId="5" xfId="0" applyFont="1" applyBorder="1" applyAlignment="1" applyProtection="1">
      <alignment horizontal="left" vertical="top" wrapText="1"/>
    </xf>
    <xf numFmtId="4" fontId="7" fillId="0" borderId="5" xfId="0" applyNumberFormat="1" applyFont="1" applyBorder="1" applyAlignment="1" applyProtection="1">
      <alignment horizontal="center" vertical="top" wrapText="1"/>
    </xf>
    <xf numFmtId="2" fontId="11" fillId="0" borderId="9" xfId="0" applyNumberFormat="1" applyFont="1" applyBorder="1" applyAlignment="1" applyProtection="1">
      <alignment horizontal="center" wrapText="1"/>
    </xf>
    <xf numFmtId="2" fontId="11" fillId="0" borderId="0" xfId="0" applyNumberFormat="1" applyFont="1" applyAlignment="1" applyProtection="1">
      <alignment horizontal="center" wrapText="1"/>
    </xf>
    <xf numFmtId="4" fontId="8" fillId="0" borderId="0" xfId="0" applyNumberFormat="1" applyFont="1" applyAlignment="1" applyProtection="1">
      <alignment horizontal="center" vertical="top" wrapText="1"/>
    </xf>
    <xf numFmtId="2" fontId="10" fillId="0" borderId="0" xfId="0" applyNumberFormat="1" applyFont="1" applyAlignment="1" applyProtection="1">
      <alignment horizontal="center" wrapText="1"/>
    </xf>
    <xf numFmtId="0" fontId="7" fillId="0" borderId="5" xfId="0" applyFont="1" applyFill="1" applyBorder="1" applyAlignment="1">
      <alignment horizontal="left" vertical="top" wrapText="1"/>
    </xf>
    <xf numFmtId="4" fontId="11" fillId="0" borderId="0" xfId="0" applyNumberFormat="1" applyFont="1" applyAlignment="1" applyProtection="1">
      <alignment horizontal="center"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4" fontId="4" fillId="0" borderId="0" xfId="0" applyNumberFormat="1" applyFont="1" applyFill="1" applyAlignment="1">
      <alignment horizontal="center" vertical="top" wrapText="1"/>
    </xf>
    <xf numFmtId="2" fontId="11" fillId="0" borderId="0" xfId="0" applyNumberFormat="1" applyFont="1" applyFill="1" applyAlignment="1">
      <alignment horizontal="center" wrapText="1"/>
    </xf>
    <xf numFmtId="4" fontId="13" fillId="0" borderId="5" xfId="0" applyNumberFormat="1" applyFont="1" applyBorder="1" applyAlignment="1">
      <alignment horizontal="center" vertical="top" wrapText="1"/>
    </xf>
    <xf numFmtId="4" fontId="13" fillId="0" borderId="5" xfId="0" applyNumberFormat="1" applyFont="1" applyBorder="1" applyAlignment="1" applyProtection="1">
      <alignment horizontal="center" vertical="top" wrapText="1"/>
    </xf>
    <xf numFmtId="49" fontId="13" fillId="0" borderId="5" xfId="0" applyNumberFormat="1" applyFont="1" applyBorder="1" applyAlignment="1">
      <alignment vertical="top" wrapText="1"/>
    </xf>
    <xf numFmtId="0" fontId="13" fillId="0" borderId="5" xfId="0" applyFont="1" applyBorder="1" applyAlignment="1">
      <alignment horizontal="center" vertical="top" wrapText="1"/>
    </xf>
    <xf numFmtId="0" fontId="13" fillId="0" borderId="5" xfId="0" applyFont="1" applyBorder="1" applyAlignment="1">
      <alignment horizontal="left" vertical="top" wrapText="1"/>
    </xf>
    <xf numFmtId="4" fontId="26" fillId="0" borderId="11" xfId="3" applyNumberFormat="1" applyFont="1" applyFill="1" applyBorder="1" applyAlignment="1">
      <alignment horizontal="center" vertical="top" wrapText="1"/>
    </xf>
    <xf numFmtId="2" fontId="30" fillId="0" borderId="0" xfId="0" applyNumberFormat="1" applyFont="1" applyAlignment="1">
      <alignment horizontal="center" vertical="top" wrapText="1"/>
    </xf>
    <xf numFmtId="2" fontId="31" fillId="3" borderId="3" xfId="0" applyNumberFormat="1" applyFont="1" applyFill="1" applyBorder="1" applyAlignment="1">
      <alignment horizontal="center" wrapText="1"/>
    </xf>
    <xf numFmtId="2" fontId="30" fillId="0" borderId="9" xfId="0" applyNumberFormat="1" applyFont="1" applyBorder="1" applyAlignment="1">
      <alignment horizontal="center" wrapText="1"/>
    </xf>
    <xf numFmtId="2" fontId="30" fillId="0" borderId="0" xfId="0" applyNumberFormat="1" applyFont="1" applyAlignment="1">
      <alignment horizontal="center" wrapText="1"/>
    </xf>
    <xf numFmtId="4" fontId="32" fillId="0" borderId="0" xfId="0" applyNumberFormat="1" applyFont="1" applyAlignment="1">
      <alignment horizontal="center" vertical="top" wrapText="1"/>
    </xf>
    <xf numFmtId="4" fontId="32" fillId="0" borderId="0" xfId="0" applyNumberFormat="1" applyFont="1" applyFill="1" applyAlignment="1">
      <alignment horizontal="center" vertical="top" wrapText="1"/>
    </xf>
    <xf numFmtId="2" fontId="30" fillId="0" borderId="0" xfId="0" applyNumberFormat="1" applyFont="1" applyFill="1" applyAlignment="1">
      <alignment horizontal="center" wrapText="1"/>
    </xf>
    <xf numFmtId="2" fontId="32" fillId="0" borderId="0" xfId="0" applyNumberFormat="1" applyFont="1" applyAlignment="1">
      <alignment horizontal="center" vertical="top" wrapText="1"/>
    </xf>
    <xf numFmtId="4" fontId="13" fillId="0" borderId="0" xfId="0" applyNumberFormat="1" applyFont="1" applyAlignment="1" applyProtection="1">
      <alignment horizontal="center" vertical="top" wrapText="1"/>
    </xf>
    <xf numFmtId="4" fontId="32" fillId="0" borderId="0" xfId="0" applyNumberFormat="1" applyFont="1" applyAlignment="1" applyProtection="1">
      <alignment horizontal="center" vertical="top" wrapText="1"/>
    </xf>
    <xf numFmtId="2" fontId="31" fillId="3" borderId="3" xfId="0" applyNumberFormat="1" applyFont="1" applyFill="1" applyBorder="1" applyAlignment="1" applyProtection="1">
      <alignment horizontal="center" wrapText="1"/>
    </xf>
    <xf numFmtId="4" fontId="30" fillId="0" borderId="0" xfId="0" applyNumberFormat="1" applyFont="1" applyAlignment="1" applyProtection="1">
      <alignment horizontal="center" vertical="top" wrapText="1"/>
    </xf>
    <xf numFmtId="2" fontId="30" fillId="0" borderId="0" xfId="0" applyNumberFormat="1" applyFont="1" applyAlignment="1" applyProtection="1">
      <alignment horizontal="center" wrapText="1"/>
    </xf>
    <xf numFmtId="2" fontId="26" fillId="0" borderId="0" xfId="0" applyNumberFormat="1" applyFont="1" applyAlignment="1" applyProtection="1">
      <alignment horizontal="center" wrapText="1"/>
    </xf>
    <xf numFmtId="2" fontId="30" fillId="0" borderId="9" xfId="0" applyNumberFormat="1" applyFont="1" applyBorder="1" applyAlignment="1" applyProtection="1">
      <alignment horizontal="center" wrapText="1"/>
    </xf>
    <xf numFmtId="4" fontId="13" fillId="0" borderId="0" xfId="0" applyNumberFormat="1" applyFont="1" applyBorder="1" applyAlignment="1">
      <alignment horizontal="center" vertical="top" wrapText="1"/>
    </xf>
    <xf numFmtId="0" fontId="0" fillId="0" borderId="0" xfId="0" applyAlignment="1">
      <alignment horizontal="center"/>
    </xf>
    <xf numFmtId="0" fontId="33"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65" fontId="0" fillId="0" borderId="28" xfId="0" applyNumberFormat="1" applyBorder="1" applyAlignment="1">
      <alignment horizontal="center" vertical="center"/>
    </xf>
    <xf numFmtId="165" fontId="0" fillId="0" borderId="29"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0" xfId="0" applyNumberFormat="1" applyAlignment="1">
      <alignment horizontal="center"/>
    </xf>
    <xf numFmtId="165" fontId="0" fillId="0" borderId="12" xfId="0" applyNumberFormat="1" applyBorder="1" applyAlignment="1">
      <alignment horizontal="center" vertical="center"/>
    </xf>
    <xf numFmtId="0" fontId="0" fillId="6" borderId="13" xfId="0" applyFill="1" applyBorder="1"/>
    <xf numFmtId="0" fontId="0" fillId="6" borderId="14" xfId="0" applyFill="1" applyBorder="1"/>
    <xf numFmtId="165" fontId="0" fillId="6" borderId="15" xfId="0" applyNumberFormat="1" applyFill="1" applyBorder="1" applyAlignment="1">
      <alignment horizontal="center"/>
    </xf>
    <xf numFmtId="0" fontId="0" fillId="0" borderId="0" xfId="0" applyFont="1"/>
    <xf numFmtId="49" fontId="3" fillId="0" borderId="0" xfId="0" applyNumberFormat="1" applyFont="1" applyAlignment="1">
      <alignment horizontal="left" vertical="top" wrapText="1"/>
    </xf>
    <xf numFmtId="0" fontId="0" fillId="0" borderId="0" xfId="0"/>
    <xf numFmtId="0" fontId="5" fillId="0" borderId="0" xfId="0" applyFont="1" applyFill="1"/>
    <xf numFmtId="0" fontId="0" fillId="0" borderId="0" xfId="0" applyFill="1"/>
    <xf numFmtId="4" fontId="7" fillId="0" borderId="5" xfId="0" applyNumberFormat="1" applyFont="1" applyFill="1" applyBorder="1" applyAlignment="1">
      <alignment horizontal="center" vertical="top" wrapText="1"/>
    </xf>
    <xf numFmtId="4" fontId="7" fillId="0" borderId="5" xfId="0" applyNumberFormat="1" applyFont="1" applyFill="1" applyBorder="1" applyAlignment="1" applyProtection="1">
      <alignment horizontal="center" vertical="top" wrapText="1"/>
    </xf>
    <xf numFmtId="4" fontId="7" fillId="0" borderId="0" xfId="0" applyNumberFormat="1" applyFont="1" applyFill="1" applyAlignment="1" applyProtection="1">
      <alignment horizontal="center" vertical="top" wrapText="1"/>
    </xf>
    <xf numFmtId="2" fontId="11" fillId="0" borderId="9" xfId="0" applyNumberFormat="1" applyFont="1" applyFill="1" applyBorder="1" applyAlignment="1" applyProtection="1">
      <alignment horizontal="center" wrapText="1"/>
    </xf>
    <xf numFmtId="4" fontId="4" fillId="0" borderId="0" xfId="0" applyNumberFormat="1" applyFont="1" applyFill="1" applyAlignment="1" applyProtection="1">
      <alignment horizontal="center" vertical="top" wrapText="1"/>
    </xf>
    <xf numFmtId="2" fontId="11" fillId="0" borderId="0" xfId="0" applyNumberFormat="1" applyFont="1" applyFill="1" applyAlignment="1" applyProtection="1">
      <alignment horizontal="center" wrapText="1"/>
    </xf>
    <xf numFmtId="4" fontId="13" fillId="0" borderId="5" xfId="0" applyNumberFormat="1" applyFont="1" applyFill="1" applyBorder="1" applyAlignment="1" applyProtection="1">
      <alignment horizontal="center" vertical="top" wrapText="1"/>
    </xf>
    <xf numFmtId="4" fontId="8" fillId="0" borderId="0" xfId="0" applyNumberFormat="1" applyFont="1" applyFill="1" applyAlignment="1" applyProtection="1">
      <alignment horizontal="center" vertical="top" wrapText="1"/>
    </xf>
    <xf numFmtId="2" fontId="10" fillId="0" borderId="0" xfId="0" applyNumberFormat="1" applyFont="1" applyFill="1" applyAlignment="1" applyProtection="1">
      <alignment horizontal="center" wrapText="1"/>
    </xf>
    <xf numFmtId="4" fontId="11" fillId="0" borderId="0" xfId="0" applyNumberFormat="1" applyFont="1" applyFill="1" applyAlignment="1" applyProtection="1">
      <alignment horizontal="center" vertical="top" wrapText="1"/>
    </xf>
    <xf numFmtId="4" fontId="13" fillId="0" borderId="5" xfId="0" applyNumberFormat="1" applyFont="1" applyFill="1" applyBorder="1" applyAlignment="1">
      <alignment horizontal="center" vertical="top" wrapText="1"/>
    </xf>
    <xf numFmtId="0" fontId="34" fillId="0" borderId="0" xfId="0" applyFont="1"/>
    <xf numFmtId="0" fontId="0" fillId="0" borderId="0" xfId="0" applyFill="1" applyBorder="1"/>
    <xf numFmtId="165" fontId="0" fillId="0" borderId="0" xfId="0" applyNumberFormat="1" applyFill="1" applyBorder="1"/>
    <xf numFmtId="0" fontId="0" fillId="3" borderId="13" xfId="0" applyFill="1" applyBorder="1"/>
    <xf numFmtId="165" fontId="0" fillId="3" borderId="15" xfId="0" applyNumberFormat="1" applyFill="1" applyBorder="1"/>
    <xf numFmtId="0" fontId="0" fillId="3" borderId="4" xfId="0" applyFill="1" applyBorder="1"/>
    <xf numFmtId="2" fontId="22" fillId="0" borderId="0" xfId="0" applyNumberFormat="1" applyFont="1" applyAlignment="1">
      <alignment horizontal="center" vertical="top" wrapText="1"/>
    </xf>
    <xf numFmtId="165" fontId="34" fillId="0" borderId="0" xfId="0" applyNumberFormat="1" applyFont="1"/>
    <xf numFmtId="0" fontId="34" fillId="0" borderId="13" xfId="0" applyFont="1" applyBorder="1"/>
    <xf numFmtId="0" fontId="0" fillId="0" borderId="14" xfId="0" applyBorder="1"/>
    <xf numFmtId="165" fontId="34" fillId="0" borderId="15" xfId="0" applyNumberFormat="1" applyFont="1" applyBorder="1"/>
    <xf numFmtId="0" fontId="16" fillId="0" borderId="0" xfId="0" applyFont="1" applyBorder="1" applyAlignment="1">
      <alignment vertical="top" wrapText="1"/>
    </xf>
    <xf numFmtId="164" fontId="16" fillId="0" borderId="0" xfId="0" applyNumberFormat="1" applyFont="1" applyBorder="1" applyAlignment="1">
      <alignment horizontal="center"/>
    </xf>
    <xf numFmtId="164" fontId="0" fillId="0" borderId="0" xfId="0" applyNumberFormat="1"/>
    <xf numFmtId="0" fontId="12" fillId="0" borderId="11" xfId="3" applyFont="1" applyFill="1" applyBorder="1" applyAlignment="1" applyProtection="1">
      <alignment horizontal="center" wrapText="1"/>
    </xf>
    <xf numFmtId="0" fontId="12" fillId="0" borderId="11" xfId="3" applyFont="1" applyFill="1" applyBorder="1" applyAlignment="1" applyProtection="1">
      <alignment horizontal="left" wrapText="1"/>
    </xf>
    <xf numFmtId="4" fontId="9" fillId="0" borderId="11" xfId="3" applyNumberFormat="1" applyFont="1" applyFill="1" applyBorder="1" applyAlignment="1" applyProtection="1">
      <alignment horizontal="center" vertical="top" wrapText="1"/>
    </xf>
    <xf numFmtId="4" fontId="12" fillId="0" borderId="11" xfId="3" applyNumberFormat="1" applyFont="1" applyFill="1" applyBorder="1" applyAlignment="1" applyProtection="1">
      <alignment horizontal="center" vertical="top" wrapText="1"/>
    </xf>
    <xf numFmtId="0" fontId="3" fillId="3" borderId="13" xfId="0" applyFont="1" applyFill="1" applyBorder="1" applyAlignment="1">
      <alignment horizontal="left" vertical="top" wrapText="1"/>
    </xf>
    <xf numFmtId="4" fontId="7" fillId="3" borderId="14" xfId="0" applyNumberFormat="1" applyFont="1" applyFill="1" applyBorder="1" applyAlignment="1">
      <alignment horizontal="center" vertical="top" wrapText="1"/>
    </xf>
    <xf numFmtId="4" fontId="3" fillId="3" borderId="14" xfId="0" applyNumberFormat="1" applyFont="1" applyFill="1" applyBorder="1" applyAlignment="1">
      <alignment vertical="top" wrapText="1"/>
    </xf>
    <xf numFmtId="4" fontId="3" fillId="3" borderId="15" xfId="0" applyNumberFormat="1" applyFont="1" applyFill="1" applyBorder="1" applyAlignment="1">
      <alignment vertical="top" wrapText="1"/>
    </xf>
    <xf numFmtId="0" fontId="13" fillId="0" borderId="5" xfId="0" applyNumberFormat="1" applyFont="1" applyBorder="1" applyAlignment="1">
      <alignment horizontal="center" vertical="top" wrapText="1"/>
    </xf>
    <xf numFmtId="0" fontId="0" fillId="0" borderId="0" xfId="0" applyAlignment="1">
      <alignment vertical="top" wrapText="1"/>
    </xf>
    <xf numFmtId="0" fontId="7" fillId="0" borderId="0" xfId="0" applyFont="1" applyAlignment="1">
      <alignment wrapText="1"/>
    </xf>
    <xf numFmtId="0" fontId="0" fillId="0" borderId="0" xfId="0" applyAlignment="1">
      <alignment vertical="top"/>
    </xf>
    <xf numFmtId="0" fontId="7" fillId="0" borderId="0" xfId="0" applyFont="1"/>
    <xf numFmtId="2" fontId="10" fillId="0" borderId="0" xfId="0" applyNumberFormat="1" applyFont="1" applyAlignment="1">
      <alignment horizontal="right" vertical="top"/>
    </xf>
    <xf numFmtId="0" fontId="35" fillId="0" borderId="0" xfId="0" applyFont="1" applyAlignment="1">
      <alignment horizontal="right" vertical="top"/>
    </xf>
    <xf numFmtId="0" fontId="36" fillId="0" borderId="0" xfId="0" applyFont="1" applyAlignment="1">
      <alignment horizontal="left" vertical="top"/>
    </xf>
    <xf numFmtId="4" fontId="3" fillId="3" borderId="15" xfId="0" applyNumberFormat="1" applyFont="1" applyFill="1" applyBorder="1" applyAlignment="1">
      <alignment horizontal="center" vertical="top" wrapText="1"/>
    </xf>
    <xf numFmtId="165" fontId="7" fillId="0" borderId="5" xfId="0" applyNumberFormat="1" applyFont="1" applyBorder="1" applyAlignment="1" applyProtection="1">
      <alignment horizontal="center" vertical="top"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0" xfId="0"/>
    <xf numFmtId="49" fontId="5" fillId="3" borderId="2"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9" fillId="0" borderId="0" xfId="0" applyNumberFormat="1" applyFont="1" applyAlignment="1">
      <alignment horizontal="left" wrapText="1"/>
    </xf>
    <xf numFmtId="49" fontId="9" fillId="0" borderId="9" xfId="0" applyNumberFormat="1" applyFont="1" applyBorder="1" applyAlignment="1">
      <alignment horizontal="left" wrapText="1"/>
    </xf>
    <xf numFmtId="49" fontId="9" fillId="0" borderId="0" xfId="0" applyNumberFormat="1" applyFont="1" applyFill="1" applyAlignment="1">
      <alignment horizontal="left" wrapText="1"/>
    </xf>
    <xf numFmtId="49" fontId="9" fillId="0" borderId="0" xfId="0" applyNumberFormat="1" applyFont="1" applyAlignment="1" applyProtection="1">
      <alignment horizontal="left" wrapText="1"/>
    </xf>
    <xf numFmtId="49" fontId="3" fillId="0" borderId="0" xfId="0" applyNumberFormat="1" applyFont="1" applyAlignment="1">
      <alignment horizontal="left" vertical="top" wrapText="1"/>
    </xf>
    <xf numFmtId="49" fontId="5" fillId="3" borderId="2" xfId="0" applyNumberFormat="1" applyFont="1" applyFill="1" applyBorder="1" applyAlignment="1" applyProtection="1">
      <alignment horizontal="left" wrapText="1"/>
    </xf>
    <xf numFmtId="49" fontId="5" fillId="3" borderId="3" xfId="0" applyNumberFormat="1" applyFont="1" applyFill="1" applyBorder="1" applyAlignment="1" applyProtection="1">
      <alignment horizontal="left" wrapText="1"/>
    </xf>
    <xf numFmtId="49" fontId="9" fillId="0" borderId="9" xfId="0" applyNumberFormat="1" applyFont="1" applyBorder="1" applyAlignment="1" applyProtection="1">
      <alignment horizontal="left" wrapText="1"/>
    </xf>
    <xf numFmtId="49" fontId="3" fillId="0" borderId="0" xfId="0" applyNumberFormat="1" applyFont="1" applyAlignment="1" applyProtection="1">
      <alignment horizontal="left" vertical="top" wrapText="1"/>
    </xf>
    <xf numFmtId="49" fontId="29" fillId="0" borderId="0" xfId="0" applyNumberFormat="1" applyFont="1" applyAlignment="1" applyProtection="1">
      <alignment horizontal="left" vertical="top" wrapText="1"/>
    </xf>
    <xf numFmtId="49" fontId="29" fillId="0" borderId="0" xfId="0" applyNumberFormat="1" applyFont="1" applyAlignment="1">
      <alignment horizontal="left" vertical="top" wrapText="1"/>
    </xf>
    <xf numFmtId="49" fontId="3" fillId="0" borderId="31" xfId="0" applyNumberFormat="1" applyFont="1" applyBorder="1" applyAlignment="1">
      <alignment horizontal="left" vertical="top" wrapText="1"/>
    </xf>
    <xf numFmtId="49" fontId="5" fillId="3" borderId="2" xfId="0" applyNumberFormat="1" applyFont="1" applyFill="1" applyBorder="1" applyAlignment="1">
      <alignment horizontal="center" wrapText="1"/>
    </xf>
    <xf numFmtId="49" fontId="5" fillId="3" borderId="3" xfId="0" applyNumberFormat="1" applyFont="1" applyFill="1" applyBorder="1" applyAlignment="1">
      <alignment horizontal="center" wrapText="1"/>
    </xf>
    <xf numFmtId="49" fontId="3" fillId="0" borderId="11" xfId="0" applyNumberFormat="1" applyFont="1" applyBorder="1" applyAlignment="1" applyProtection="1">
      <alignment horizontal="left" vertical="top" wrapText="1"/>
    </xf>
    <xf numFmtId="4" fontId="3" fillId="3" borderId="14" xfId="0" applyNumberFormat="1" applyFont="1" applyFill="1" applyBorder="1" applyAlignment="1">
      <alignment horizontal="right" vertical="top" wrapText="1"/>
    </xf>
    <xf numFmtId="4" fontId="3" fillId="3" borderId="15" xfId="0" applyNumberFormat="1" applyFont="1" applyFill="1" applyBorder="1" applyAlignment="1">
      <alignment horizontal="right" vertical="top" wrapText="1"/>
    </xf>
  </cellXfs>
  <cellStyles count="4">
    <cellStyle name="Izhod" xfId="3" builtinId="21"/>
    <cellStyle name="Navadno" xfId="0" builtinId="0"/>
    <cellStyle name="Valuta" xfId="2" builtinId="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tabSelected="1" workbookViewId="0">
      <selection activeCell="G19" sqref="G19"/>
    </sheetView>
  </sheetViews>
  <sheetFormatPr defaultRowHeight="15" x14ac:dyDescent="0.25"/>
  <cols>
    <col min="1" max="1" width="8.85546875" customWidth="1"/>
    <col min="2" max="2" width="15.7109375" customWidth="1"/>
    <col min="3" max="3" width="21.5703125" customWidth="1"/>
    <col min="4" max="4" width="10.42578125" bestFit="1" customWidth="1"/>
  </cols>
  <sheetData>
    <row r="2" spans="2:4" ht="21" x14ac:dyDescent="0.35">
      <c r="B2" s="201" t="s">
        <v>649</v>
      </c>
    </row>
    <row r="3" spans="2:4" ht="15.75" thickBot="1" x14ac:dyDescent="0.3"/>
    <row r="4" spans="2:4" x14ac:dyDescent="0.25">
      <c r="B4" s="205" t="s">
        <v>650</v>
      </c>
      <c r="C4" s="202"/>
    </row>
    <row r="5" spans="2:4" x14ac:dyDescent="0.25">
      <c r="B5" s="206" t="s">
        <v>651</v>
      </c>
      <c r="C5" s="203"/>
    </row>
    <row r="6" spans="2:4" ht="15.75" thickBot="1" x14ac:dyDescent="0.3">
      <c r="B6" s="207" t="s">
        <v>652</v>
      </c>
      <c r="C6" s="204"/>
    </row>
    <row r="8" spans="2:4" ht="15.75" thickBot="1" x14ac:dyDescent="0.3"/>
    <row r="9" spans="2:4" x14ac:dyDescent="0.25">
      <c r="B9" s="264" t="s">
        <v>653</v>
      </c>
      <c r="C9" s="265"/>
      <c r="D9" s="208">
        <f>'REKAPITULACIJA CESTA + PLOČNIK'!F46</f>
        <v>61500</v>
      </c>
    </row>
    <row r="10" spans="2:4" x14ac:dyDescent="0.25">
      <c r="B10" s="266" t="s">
        <v>654</v>
      </c>
      <c r="C10" s="267"/>
      <c r="D10" s="209">
        <f>'ZAŠČITA IN PRESTAVITEV VODOVODA'!F126</f>
        <v>500</v>
      </c>
    </row>
    <row r="11" spans="2:4" x14ac:dyDescent="0.25">
      <c r="B11" s="266" t="s">
        <v>655</v>
      </c>
      <c r="C11" s="267"/>
      <c r="D11" s="209">
        <f>'CESTNA RAZSVETLJAVA'!F131+'CESTNA RAZSVETLJAVA'!F90+'CESTNA RAZSVETLJAVA'!F44</f>
        <v>900</v>
      </c>
    </row>
    <row r="12" spans="2:4" ht="15.75" thickBot="1" x14ac:dyDescent="0.3">
      <c r="B12" s="268" t="s">
        <v>656</v>
      </c>
      <c r="C12" s="269"/>
      <c r="D12" s="210">
        <f>TK!G19</f>
        <v>0</v>
      </c>
    </row>
    <row r="13" spans="2:4" ht="15.75" thickBot="1" x14ac:dyDescent="0.3"/>
    <row r="14" spans="2:4" ht="15.75" thickBot="1" x14ac:dyDescent="0.3">
      <c r="B14" s="270" t="s">
        <v>657</v>
      </c>
      <c r="C14" s="271"/>
      <c r="D14" s="212">
        <f>0.1*SUM(D9:D12)</f>
        <v>6290</v>
      </c>
    </row>
    <row r="15" spans="2:4" x14ac:dyDescent="0.25">
      <c r="B15" t="s">
        <v>660</v>
      </c>
      <c r="D15" s="211">
        <f>D9+D10+D11+D12+D14</f>
        <v>69190</v>
      </c>
    </row>
    <row r="16" spans="2:4" x14ac:dyDescent="0.25">
      <c r="B16" t="s">
        <v>658</v>
      </c>
      <c r="D16" s="211">
        <f>0.22*D15</f>
        <v>15221.8</v>
      </c>
    </row>
    <row r="17" spans="2:4" ht="15.75" thickBot="1" x14ac:dyDescent="0.3">
      <c r="D17" s="200"/>
    </row>
    <row r="18" spans="2:4" ht="15.75" thickBot="1" x14ac:dyDescent="0.3">
      <c r="B18" s="213" t="s">
        <v>659</v>
      </c>
      <c r="C18" s="214"/>
      <c r="D18" s="215">
        <f>D15+D16</f>
        <v>84411.8</v>
      </c>
    </row>
  </sheetData>
  <mergeCells count="5">
    <mergeCell ref="B9:C9"/>
    <mergeCell ref="B10:C10"/>
    <mergeCell ref="B11:C11"/>
    <mergeCell ref="B12:C12"/>
    <mergeCell ref="B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81"/>
  <sheetViews>
    <sheetView topLeftCell="A4" workbookViewId="0">
      <selection activeCell="F6" sqref="F6"/>
    </sheetView>
  </sheetViews>
  <sheetFormatPr defaultColWidth="8.85546875" defaultRowHeight="15" x14ac:dyDescent="0.25"/>
  <cols>
    <col min="1" max="2" width="8.85546875" style="136"/>
    <col min="3" max="3" width="34.7109375" style="136" customWidth="1"/>
    <col min="4" max="5" width="8.85546875" style="136"/>
    <col min="6" max="6" width="17.140625" style="136" bestFit="1" customWidth="1"/>
    <col min="7" max="16384" width="8.85546875" style="136"/>
  </cols>
  <sheetData>
    <row r="2" spans="1:6" ht="21" x14ac:dyDescent="0.35">
      <c r="B2" s="201" t="s">
        <v>649</v>
      </c>
    </row>
    <row r="3" spans="1:6" x14ac:dyDescent="0.25">
      <c r="B3" s="136" t="s">
        <v>661</v>
      </c>
    </row>
    <row r="5" spans="1:6" x14ac:dyDescent="0.25">
      <c r="A5" s="90" t="s">
        <v>225</v>
      </c>
      <c r="B5" s="91"/>
      <c r="C5" s="91"/>
      <c r="D5" s="91"/>
      <c r="E5" s="91"/>
      <c r="F5" s="92"/>
    </row>
    <row r="6" spans="1:6" x14ac:dyDescent="0.25">
      <c r="A6" s="94" t="s">
        <v>232</v>
      </c>
      <c r="B6" s="94"/>
      <c r="C6" s="94"/>
      <c r="D6" s="94"/>
      <c r="E6" s="94"/>
      <c r="F6" s="95">
        <f>SUM('CESTA + PLOČNIK - F1'!F11:F49)</f>
        <v>18000</v>
      </c>
    </row>
    <row r="7" spans="1:6" x14ac:dyDescent="0.25">
      <c r="A7" s="94" t="s">
        <v>233</v>
      </c>
      <c r="B7" s="94"/>
      <c r="C7" s="94"/>
      <c r="D7" s="94"/>
      <c r="E7" s="94"/>
      <c r="F7" s="95">
        <f>SUM('CESTA + PLOČNIK - F2'!F10:F58)</f>
        <v>18000</v>
      </c>
    </row>
    <row r="8" spans="1:6" ht="15.75" thickBot="1" x14ac:dyDescent="0.3">
      <c r="A8" s="94" t="s">
        <v>234</v>
      </c>
      <c r="B8" s="94"/>
      <c r="C8" s="94"/>
      <c r="D8" s="94"/>
      <c r="E8" s="94"/>
      <c r="F8" s="95">
        <f>SUM('CESTA + PLOČNIK - F3'!F12:F37)</f>
        <v>18000</v>
      </c>
    </row>
    <row r="9" spans="1:6" ht="15.75" thickBot="1" x14ac:dyDescent="0.3">
      <c r="A9" s="233"/>
      <c r="B9" s="233"/>
      <c r="C9" s="233"/>
      <c r="D9" s="233"/>
      <c r="E9" s="235" t="s">
        <v>662</v>
      </c>
      <c r="F9" s="236">
        <f>F6+F7+F8</f>
        <v>54000</v>
      </c>
    </row>
    <row r="10" spans="1:6" x14ac:dyDescent="0.25">
      <c r="F10" s="93"/>
    </row>
    <row r="11" spans="1:6" x14ac:dyDescent="0.25">
      <c r="A11" s="90" t="s">
        <v>226</v>
      </c>
      <c r="B11" s="91"/>
      <c r="C11" s="91"/>
      <c r="D11" s="91"/>
      <c r="E11" s="91"/>
      <c r="F11" s="92"/>
    </row>
    <row r="12" spans="1:6" x14ac:dyDescent="0.25">
      <c r="A12" s="94" t="s">
        <v>232</v>
      </c>
      <c r="B12" s="94"/>
      <c r="C12" s="94"/>
      <c r="D12" s="94"/>
      <c r="E12" s="94"/>
      <c r="F12" s="95">
        <f>SUM('CESTA + PLOČNIK - F1'!F55:F93)</f>
        <v>0</v>
      </c>
    </row>
    <row r="13" spans="1:6" x14ac:dyDescent="0.25">
      <c r="A13" s="94" t="s">
        <v>233</v>
      </c>
      <c r="B13" s="94"/>
      <c r="C13" s="94"/>
      <c r="D13" s="94"/>
      <c r="E13" s="94"/>
      <c r="F13" s="95">
        <f>SUM('CESTA + PLOČNIK - F2'!F64:F102)</f>
        <v>0</v>
      </c>
    </row>
    <row r="14" spans="1:6" ht="15.75" thickBot="1" x14ac:dyDescent="0.3">
      <c r="A14" s="94" t="s">
        <v>234</v>
      </c>
      <c r="B14" s="94"/>
      <c r="C14" s="94"/>
      <c r="D14" s="94"/>
      <c r="E14" s="94"/>
      <c r="F14" s="95">
        <f>SUM('CESTA + PLOČNIK - F3'!F42:F76)</f>
        <v>0</v>
      </c>
    </row>
    <row r="15" spans="1:6" ht="15.75" thickBot="1" x14ac:dyDescent="0.3">
      <c r="E15" s="235" t="s">
        <v>662</v>
      </c>
      <c r="F15" s="236">
        <f>F12+F13+F14</f>
        <v>0</v>
      </c>
    </row>
    <row r="16" spans="1:6" x14ac:dyDescent="0.25">
      <c r="E16" s="233"/>
      <c r="F16" s="234"/>
    </row>
    <row r="17" spans="1:6" x14ac:dyDescent="0.25">
      <c r="A17" s="90" t="s">
        <v>227</v>
      </c>
      <c r="B17" s="91"/>
      <c r="C17" s="91"/>
      <c r="D17" s="91"/>
      <c r="E17" s="91"/>
      <c r="F17" s="92"/>
    </row>
    <row r="18" spans="1:6" x14ac:dyDescent="0.25">
      <c r="A18" s="94" t="s">
        <v>232</v>
      </c>
      <c r="B18" s="94"/>
      <c r="C18" s="94"/>
      <c r="D18" s="94"/>
      <c r="E18" s="94"/>
      <c r="F18" s="95">
        <f>SUM('CESTA + PLOČNIK - F1'!F99:F136)</f>
        <v>0</v>
      </c>
    </row>
    <row r="19" spans="1:6" x14ac:dyDescent="0.25">
      <c r="A19" s="94" t="s">
        <v>233</v>
      </c>
      <c r="B19" s="94"/>
      <c r="C19" s="94"/>
      <c r="D19" s="94"/>
      <c r="E19" s="94"/>
      <c r="F19" s="95">
        <f>SUM('CESTA + PLOČNIK - F2'!F108:F150)</f>
        <v>0</v>
      </c>
    </row>
    <row r="20" spans="1:6" ht="15.75" thickBot="1" x14ac:dyDescent="0.3">
      <c r="A20" s="94" t="s">
        <v>234</v>
      </c>
      <c r="B20" s="94"/>
      <c r="C20" s="94"/>
      <c r="D20" s="94"/>
      <c r="E20" s="94"/>
      <c r="F20" s="95">
        <f>SUM('CESTA + PLOČNIK - F3'!F83:F124)</f>
        <v>0</v>
      </c>
    </row>
    <row r="21" spans="1:6" ht="15.75" thickBot="1" x14ac:dyDescent="0.3">
      <c r="E21" s="235" t="s">
        <v>662</v>
      </c>
      <c r="F21" s="236">
        <f>F18+F19+F20</f>
        <v>0</v>
      </c>
    </row>
    <row r="22" spans="1:6" x14ac:dyDescent="0.25">
      <c r="E22" s="233"/>
      <c r="F22" s="234"/>
    </row>
    <row r="23" spans="1:6" x14ac:dyDescent="0.25">
      <c r="A23" s="90" t="s">
        <v>228</v>
      </c>
      <c r="B23" s="91"/>
      <c r="C23" s="91"/>
      <c r="D23" s="91"/>
      <c r="E23" s="91"/>
      <c r="F23" s="92"/>
    </row>
    <row r="24" spans="1:6" x14ac:dyDescent="0.25">
      <c r="A24" s="94" t="s">
        <v>232</v>
      </c>
      <c r="B24" s="94"/>
      <c r="C24" s="94"/>
      <c r="D24" s="94"/>
      <c r="E24" s="94"/>
      <c r="F24" s="95">
        <f>SUM('CESTA + PLOČNIK - F1'!F141:F175)</f>
        <v>0</v>
      </c>
    </row>
    <row r="25" spans="1:6" x14ac:dyDescent="0.25">
      <c r="A25" s="94" t="s">
        <v>233</v>
      </c>
      <c r="B25" s="94"/>
      <c r="C25" s="94"/>
      <c r="D25" s="94"/>
      <c r="E25" s="94"/>
      <c r="F25" s="95">
        <f>SUM('CESTA + PLOČNIK - F2'!F155:F200)</f>
        <v>0</v>
      </c>
    </row>
    <row r="26" spans="1:6" ht="15.75" thickBot="1" x14ac:dyDescent="0.3">
      <c r="A26" s="94" t="s">
        <v>234</v>
      </c>
      <c r="B26" s="94"/>
      <c r="C26" s="94"/>
      <c r="D26" s="94"/>
      <c r="E26" s="94"/>
      <c r="F26" s="95">
        <f>SUM('CESTA + PLOČNIK - F3'!F130:F161)</f>
        <v>0</v>
      </c>
    </row>
    <row r="27" spans="1:6" ht="15.75" thickBot="1" x14ac:dyDescent="0.3">
      <c r="E27" s="235" t="s">
        <v>662</v>
      </c>
      <c r="F27" s="236">
        <f>F24+F25+F26</f>
        <v>0</v>
      </c>
    </row>
    <row r="28" spans="1:6" x14ac:dyDescent="0.25">
      <c r="E28" s="233"/>
      <c r="F28" s="234"/>
    </row>
    <row r="29" spans="1:6" x14ac:dyDescent="0.25">
      <c r="A29" s="90" t="s">
        <v>229</v>
      </c>
      <c r="B29" s="91"/>
      <c r="C29" s="91"/>
      <c r="D29" s="91"/>
      <c r="E29" s="91"/>
      <c r="F29" s="92"/>
    </row>
    <row r="30" spans="1:6" x14ac:dyDescent="0.25">
      <c r="A30" s="94" t="s">
        <v>233</v>
      </c>
      <c r="B30" s="94"/>
      <c r="C30" s="94"/>
      <c r="D30" s="94"/>
      <c r="E30" s="94"/>
      <c r="F30" s="95">
        <f>SUM('CESTA + PLOČNIK - F2'!F205:F221)</f>
        <v>0</v>
      </c>
    </row>
    <row r="31" spans="1:6" ht="15.75" thickBot="1" x14ac:dyDescent="0.3">
      <c r="A31" s="94" t="s">
        <v>234</v>
      </c>
      <c r="B31" s="94"/>
      <c r="C31" s="94"/>
      <c r="D31" s="94"/>
      <c r="E31" s="94"/>
      <c r="F31" s="95">
        <f>SUM('CESTA + PLOČNIK - F3'!F167:F177)</f>
        <v>0</v>
      </c>
    </row>
    <row r="32" spans="1:6" ht="15.75" thickBot="1" x14ac:dyDescent="0.3">
      <c r="E32" s="235" t="s">
        <v>662</v>
      </c>
      <c r="F32" s="236">
        <f>F30+F31</f>
        <v>0</v>
      </c>
    </row>
    <row r="33" spans="1:6" x14ac:dyDescent="0.25">
      <c r="E33" s="233"/>
      <c r="F33" s="234"/>
    </row>
    <row r="34" spans="1:6" x14ac:dyDescent="0.25">
      <c r="A34" s="90" t="s">
        <v>230</v>
      </c>
      <c r="B34" s="91"/>
      <c r="C34" s="91"/>
      <c r="D34" s="91"/>
      <c r="E34" s="91"/>
      <c r="F34" s="92"/>
    </row>
    <row r="35" spans="1:6" x14ac:dyDescent="0.25">
      <c r="A35" s="94" t="s">
        <v>232</v>
      </c>
      <c r="B35" s="94"/>
      <c r="C35" s="94"/>
      <c r="D35" s="94"/>
      <c r="E35" s="94"/>
      <c r="F35" s="95">
        <f>SUM('CESTA + PLOČNIK - F1'!F181:F205)</f>
        <v>0</v>
      </c>
    </row>
    <row r="36" spans="1:6" x14ac:dyDescent="0.25">
      <c r="A36" s="94" t="s">
        <v>233</v>
      </c>
      <c r="B36" s="94"/>
      <c r="C36" s="94"/>
      <c r="D36" s="94"/>
      <c r="E36" s="94"/>
      <c r="F36" s="95">
        <f>SUM('CESTA + PLOČNIK - F2'!F226:F267)</f>
        <v>0</v>
      </c>
    </row>
    <row r="37" spans="1:6" ht="15.75" thickBot="1" x14ac:dyDescent="0.3">
      <c r="A37" s="94" t="s">
        <v>234</v>
      </c>
      <c r="B37" s="94"/>
      <c r="C37" s="94"/>
      <c r="D37" s="94"/>
      <c r="E37" s="94"/>
      <c r="F37" s="95">
        <f>SUM('CESTA + PLOČNIK - F3'!F183:F200)</f>
        <v>0</v>
      </c>
    </row>
    <row r="38" spans="1:6" ht="15.75" thickBot="1" x14ac:dyDescent="0.3">
      <c r="E38" s="235" t="s">
        <v>662</v>
      </c>
      <c r="F38" s="236">
        <f>F35+F36+F37</f>
        <v>0</v>
      </c>
    </row>
    <row r="39" spans="1:6" x14ac:dyDescent="0.25">
      <c r="E39" s="233"/>
      <c r="F39" s="234"/>
    </row>
    <row r="40" spans="1:6" x14ac:dyDescent="0.25">
      <c r="A40" s="90" t="s">
        <v>231</v>
      </c>
      <c r="B40" s="91"/>
      <c r="C40" s="91"/>
      <c r="D40" s="91"/>
      <c r="E40" s="91"/>
      <c r="F40" s="237"/>
    </row>
    <row r="41" spans="1:6" x14ac:dyDescent="0.25">
      <c r="A41" s="94" t="s">
        <v>232</v>
      </c>
      <c r="B41" s="94"/>
      <c r="C41" s="94"/>
      <c r="D41" s="94"/>
      <c r="E41" s="94"/>
      <c r="F41" s="95">
        <f>SUM('CESTA + PLOČNIK - F1'!F211:F223)</f>
        <v>2500</v>
      </c>
    </row>
    <row r="42" spans="1:6" x14ac:dyDescent="0.25">
      <c r="A42" s="94" t="s">
        <v>233</v>
      </c>
      <c r="B42" s="94"/>
      <c r="C42" s="94"/>
      <c r="D42" s="94"/>
      <c r="E42" s="94"/>
      <c r="F42" s="95">
        <f>SUM('CESTA + PLOČNIK - F2'!F272:F289)</f>
        <v>2500</v>
      </c>
    </row>
    <row r="43" spans="1:6" ht="15.75" thickBot="1" x14ac:dyDescent="0.3">
      <c r="A43" s="94" t="s">
        <v>234</v>
      </c>
      <c r="B43" s="94"/>
      <c r="C43" s="94"/>
      <c r="D43" s="94"/>
      <c r="E43" s="94"/>
      <c r="F43" s="95">
        <f>SUM('CESTA + PLOČNIK - F3'!F206:F216)</f>
        <v>2500</v>
      </c>
    </row>
    <row r="44" spans="1:6" ht="15.75" thickBot="1" x14ac:dyDescent="0.3">
      <c r="E44" s="235" t="s">
        <v>662</v>
      </c>
      <c r="F44" s="236">
        <f>F41+F42+F43</f>
        <v>7500</v>
      </c>
    </row>
    <row r="46" spans="1:6" ht="23.25" x14ac:dyDescent="0.35">
      <c r="D46" s="232" t="s">
        <v>663</v>
      </c>
      <c r="F46" s="239">
        <f>F44+F38+F32+F27+F21+F15+F9</f>
        <v>61500</v>
      </c>
    </row>
    <row r="81" spans="1:3" x14ac:dyDescent="0.25">
      <c r="A81" s="272"/>
      <c r="B81" s="272"/>
      <c r="C81" s="272"/>
    </row>
  </sheetData>
  <mergeCells count="1">
    <mergeCell ref="A81:C8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223"/>
  <sheetViews>
    <sheetView topLeftCell="A136" workbookViewId="0">
      <selection activeCell="C151" sqref="C151"/>
    </sheetView>
  </sheetViews>
  <sheetFormatPr defaultRowHeight="15" x14ac:dyDescent="0.25"/>
  <cols>
    <col min="3" max="3" width="34.7109375" customWidth="1"/>
    <col min="6" max="6" width="8.85546875" bestFit="1" customWidth="1"/>
  </cols>
  <sheetData>
    <row r="1" spans="1:6" s="136" customFormat="1" x14ac:dyDescent="0.25"/>
    <row r="2" spans="1:6" s="136" customFormat="1" ht="21" x14ac:dyDescent="0.35">
      <c r="B2" s="201" t="s">
        <v>649</v>
      </c>
    </row>
    <row r="4" spans="1:6" x14ac:dyDescent="0.25">
      <c r="A4" s="96" t="s">
        <v>235</v>
      </c>
    </row>
    <row r="6" spans="1:6" x14ac:dyDescent="0.25">
      <c r="A6" s="17" t="s">
        <v>19</v>
      </c>
      <c r="B6" s="17" t="s">
        <v>20</v>
      </c>
      <c r="C6" s="17" t="s">
        <v>21</v>
      </c>
      <c r="D6" s="97" t="s">
        <v>22</v>
      </c>
      <c r="E6" s="18" t="s">
        <v>23</v>
      </c>
      <c r="F6" s="18" t="s">
        <v>24</v>
      </c>
    </row>
    <row r="7" spans="1:6" ht="15.75" x14ac:dyDescent="0.25">
      <c r="A7" s="283" t="s">
        <v>0</v>
      </c>
      <c r="B7" s="283"/>
      <c r="C7" s="283"/>
      <c r="D7" s="283"/>
      <c r="E7" s="283"/>
      <c r="F7" s="283"/>
    </row>
    <row r="8" spans="1:6" ht="15.75" x14ac:dyDescent="0.25">
      <c r="A8" s="1"/>
      <c r="B8" s="1"/>
      <c r="C8" s="1"/>
      <c r="D8" s="98" t="s">
        <v>1</v>
      </c>
      <c r="E8" s="2"/>
      <c r="F8" s="2"/>
    </row>
    <row r="9" spans="1:6" x14ac:dyDescent="0.25">
      <c r="A9" s="280" t="s">
        <v>236</v>
      </c>
      <c r="B9" s="281"/>
      <c r="C9" s="281"/>
      <c r="D9" s="99" t="s">
        <v>1</v>
      </c>
      <c r="E9" s="3"/>
      <c r="F9" s="4"/>
    </row>
    <row r="10" spans="1:6" x14ac:dyDescent="0.25">
      <c r="A10" s="5"/>
      <c r="B10" s="6"/>
      <c r="C10" s="7"/>
      <c r="D10" s="98" t="s">
        <v>1</v>
      </c>
      <c r="E10" s="2"/>
      <c r="F10" s="2"/>
    </row>
    <row r="11" spans="1:6" ht="63.75" x14ac:dyDescent="0.25">
      <c r="A11" s="8" t="s">
        <v>237</v>
      </c>
      <c r="B11" s="9" t="s">
        <v>238</v>
      </c>
      <c r="C11" s="10" t="s">
        <v>729</v>
      </c>
      <c r="D11" s="11">
        <v>0.62</v>
      </c>
      <c r="E11" s="222"/>
      <c r="F11" s="11">
        <f>D11*E11</f>
        <v>0</v>
      </c>
    </row>
    <row r="12" spans="1:6" ht="38.25" x14ac:dyDescent="0.25">
      <c r="A12" s="8" t="s">
        <v>240</v>
      </c>
      <c r="B12" s="9" t="s">
        <v>238</v>
      </c>
      <c r="C12" s="10" t="s">
        <v>241</v>
      </c>
      <c r="D12" s="11">
        <v>0.62</v>
      </c>
      <c r="E12" s="222"/>
      <c r="F12" s="166">
        <f t="shared" ref="F12:F14" si="0">D12*E12</f>
        <v>0</v>
      </c>
    </row>
    <row r="13" spans="1:6" ht="51" x14ac:dyDescent="0.25">
      <c r="A13" s="8" t="s">
        <v>242</v>
      </c>
      <c r="B13" s="9" t="s">
        <v>7</v>
      </c>
      <c r="C13" s="10" t="s">
        <v>243</v>
      </c>
      <c r="D13" s="11">
        <v>32</v>
      </c>
      <c r="E13" s="222"/>
      <c r="F13" s="166">
        <f t="shared" si="0"/>
        <v>0</v>
      </c>
    </row>
    <row r="14" spans="1:6" ht="51" x14ac:dyDescent="0.25">
      <c r="A14" s="8" t="s">
        <v>244</v>
      </c>
      <c r="B14" s="9" t="s">
        <v>7</v>
      </c>
      <c r="C14" s="10" t="s">
        <v>245</v>
      </c>
      <c r="D14" s="100">
        <v>159</v>
      </c>
      <c r="E14" s="222"/>
      <c r="F14" s="166">
        <f t="shared" si="0"/>
        <v>0</v>
      </c>
    </row>
    <row r="15" spans="1:6" x14ac:dyDescent="0.25">
      <c r="A15" s="5"/>
      <c r="B15" s="6"/>
      <c r="C15" s="7"/>
      <c r="D15" s="101" t="s">
        <v>1</v>
      </c>
      <c r="E15" s="223"/>
      <c r="F15" s="102"/>
    </row>
    <row r="16" spans="1:6" x14ac:dyDescent="0.25">
      <c r="A16" s="280" t="s">
        <v>246</v>
      </c>
      <c r="B16" s="281"/>
      <c r="C16" s="281"/>
      <c r="D16" s="99" t="s">
        <v>1</v>
      </c>
      <c r="E16" s="99" t="s">
        <v>1</v>
      </c>
      <c r="F16" s="4"/>
    </row>
    <row r="17" spans="1:6" x14ac:dyDescent="0.25">
      <c r="A17" s="282" t="s">
        <v>247</v>
      </c>
      <c r="B17" s="282"/>
      <c r="C17" s="282"/>
      <c r="D17" s="103" t="s">
        <v>1</v>
      </c>
      <c r="E17" s="224"/>
      <c r="F17" s="104"/>
    </row>
    <row r="18" spans="1:6" x14ac:dyDescent="0.25">
      <c r="A18" s="5"/>
      <c r="B18" s="6"/>
      <c r="C18" s="7"/>
      <c r="D18" s="98" t="s">
        <v>1</v>
      </c>
      <c r="E18" s="225"/>
      <c r="F18" s="2"/>
    </row>
    <row r="19" spans="1:6" ht="51" x14ac:dyDescent="0.25">
      <c r="A19" s="8" t="s">
        <v>248</v>
      </c>
      <c r="B19" s="9" t="s">
        <v>33</v>
      </c>
      <c r="C19" s="10" t="s">
        <v>249</v>
      </c>
      <c r="D19" s="11">
        <v>570</v>
      </c>
      <c r="E19" s="222"/>
      <c r="F19" s="166">
        <f>D19*E19</f>
        <v>0</v>
      </c>
    </row>
    <row r="20" spans="1:6" ht="51" x14ac:dyDescent="0.25">
      <c r="A20" s="8" t="s">
        <v>250</v>
      </c>
      <c r="B20" s="9" t="s">
        <v>33</v>
      </c>
      <c r="C20" s="10" t="s">
        <v>251</v>
      </c>
      <c r="D20" s="11">
        <v>35</v>
      </c>
      <c r="E20" s="222"/>
      <c r="F20" s="166">
        <f t="shared" ref="F20:F43" si="1">D20*E20</f>
        <v>0</v>
      </c>
    </row>
    <row r="21" spans="1:6" ht="38.25" x14ac:dyDescent="0.25">
      <c r="A21" s="8" t="s">
        <v>252</v>
      </c>
      <c r="B21" s="9" t="s">
        <v>7</v>
      </c>
      <c r="C21" s="10" t="s">
        <v>253</v>
      </c>
      <c r="D21" s="11">
        <v>11</v>
      </c>
      <c r="E21" s="222"/>
      <c r="F21" s="166">
        <f t="shared" si="1"/>
        <v>0</v>
      </c>
    </row>
    <row r="22" spans="1:6" ht="38.25" x14ac:dyDescent="0.25">
      <c r="A22" s="8" t="s">
        <v>254</v>
      </c>
      <c r="B22" s="9" t="s">
        <v>7</v>
      </c>
      <c r="C22" s="10" t="s">
        <v>255</v>
      </c>
      <c r="D22" s="11">
        <v>8</v>
      </c>
      <c r="E22" s="222"/>
      <c r="F22" s="166">
        <f t="shared" si="1"/>
        <v>0</v>
      </c>
    </row>
    <row r="23" spans="1:6" ht="51" x14ac:dyDescent="0.25">
      <c r="A23" s="8" t="s">
        <v>256</v>
      </c>
      <c r="B23" s="9" t="s">
        <v>7</v>
      </c>
      <c r="C23" s="10" t="s">
        <v>257</v>
      </c>
      <c r="D23" s="11">
        <v>11</v>
      </c>
      <c r="E23" s="222"/>
      <c r="F23" s="166">
        <f t="shared" si="1"/>
        <v>0</v>
      </c>
    </row>
    <row r="24" spans="1:6" ht="51" x14ac:dyDescent="0.25">
      <c r="A24" s="8" t="s">
        <v>258</v>
      </c>
      <c r="B24" s="9" t="s">
        <v>7</v>
      </c>
      <c r="C24" s="10" t="s">
        <v>259</v>
      </c>
      <c r="D24" s="11">
        <v>8</v>
      </c>
      <c r="E24" s="222"/>
      <c r="F24" s="166">
        <f t="shared" si="1"/>
        <v>0</v>
      </c>
    </row>
    <row r="25" spans="1:6" ht="25.5" x14ac:dyDescent="0.25">
      <c r="A25" s="8" t="s">
        <v>260</v>
      </c>
      <c r="B25" s="9" t="s">
        <v>17</v>
      </c>
      <c r="C25" s="10" t="s">
        <v>261</v>
      </c>
      <c r="D25" s="11">
        <v>5</v>
      </c>
      <c r="E25" s="222"/>
      <c r="F25" s="166">
        <f t="shared" si="1"/>
        <v>0</v>
      </c>
    </row>
    <row r="26" spans="1:6" x14ac:dyDescent="0.25">
      <c r="A26" s="5"/>
      <c r="B26" s="6"/>
      <c r="C26" s="7"/>
      <c r="D26" s="98" t="s">
        <v>1</v>
      </c>
      <c r="E26" s="225"/>
      <c r="F26" s="166"/>
    </row>
    <row r="27" spans="1:6" x14ac:dyDescent="0.25">
      <c r="A27" s="278" t="s">
        <v>262</v>
      </c>
      <c r="B27" s="278"/>
      <c r="C27" s="278"/>
      <c r="D27" s="105" t="s">
        <v>1</v>
      </c>
      <c r="E27" s="226"/>
      <c r="F27" s="166"/>
    </row>
    <row r="28" spans="1:6" x14ac:dyDescent="0.25">
      <c r="A28" s="5"/>
      <c r="B28" s="6"/>
      <c r="C28" s="7"/>
      <c r="D28" s="98" t="s">
        <v>1</v>
      </c>
      <c r="E28" s="225"/>
      <c r="F28" s="166"/>
    </row>
    <row r="29" spans="1:6" ht="51" x14ac:dyDescent="0.25">
      <c r="A29" s="8" t="s">
        <v>263</v>
      </c>
      <c r="B29" s="9" t="s">
        <v>7</v>
      </c>
      <c r="C29" s="10" t="s">
        <v>264</v>
      </c>
      <c r="D29" s="11">
        <v>9</v>
      </c>
      <c r="E29" s="222"/>
      <c r="F29" s="166">
        <f t="shared" si="1"/>
        <v>0</v>
      </c>
    </row>
    <row r="30" spans="1:6" ht="51" x14ac:dyDescent="0.25">
      <c r="A30" s="8" t="s">
        <v>265</v>
      </c>
      <c r="B30" s="9" t="s">
        <v>7</v>
      </c>
      <c r="C30" s="10" t="s">
        <v>266</v>
      </c>
      <c r="D30" s="11">
        <v>1</v>
      </c>
      <c r="E30" s="222"/>
      <c r="F30" s="166">
        <f t="shared" si="1"/>
        <v>0</v>
      </c>
    </row>
    <row r="31" spans="1:6" x14ac:dyDescent="0.25">
      <c r="A31" s="8" t="s">
        <v>267</v>
      </c>
      <c r="B31" s="9" t="s">
        <v>7</v>
      </c>
      <c r="C31" s="10" t="s">
        <v>268</v>
      </c>
      <c r="D31" s="11">
        <v>20</v>
      </c>
      <c r="E31" s="222"/>
      <c r="F31" s="166">
        <f t="shared" si="1"/>
        <v>0</v>
      </c>
    </row>
    <row r="32" spans="1:6" ht="63.75" x14ac:dyDescent="0.25">
      <c r="A32" s="8" t="s">
        <v>269</v>
      </c>
      <c r="B32" s="9" t="s">
        <v>33</v>
      </c>
      <c r="C32" s="10" t="s">
        <v>270</v>
      </c>
      <c r="D32" s="11">
        <v>13.5</v>
      </c>
      <c r="E32" s="222"/>
      <c r="F32" s="166">
        <f t="shared" si="1"/>
        <v>0</v>
      </c>
    </row>
    <row r="33" spans="1:6" ht="25.5" x14ac:dyDescent="0.25">
      <c r="A33" s="8" t="s">
        <v>271</v>
      </c>
      <c r="B33" s="9" t="s">
        <v>28</v>
      </c>
      <c r="C33" s="10" t="s">
        <v>272</v>
      </c>
      <c r="D33" s="11">
        <v>56</v>
      </c>
      <c r="E33" s="222"/>
      <c r="F33" s="166">
        <f t="shared" si="1"/>
        <v>0</v>
      </c>
    </row>
    <row r="34" spans="1:6" ht="25.5" x14ac:dyDescent="0.25">
      <c r="A34" s="106" t="s">
        <v>273</v>
      </c>
      <c r="B34" s="107" t="s">
        <v>4</v>
      </c>
      <c r="C34" s="108" t="s">
        <v>274</v>
      </c>
      <c r="D34" s="11">
        <v>35</v>
      </c>
      <c r="E34" s="227"/>
      <c r="F34" s="166">
        <f t="shared" si="1"/>
        <v>0</v>
      </c>
    </row>
    <row r="35" spans="1:6" x14ac:dyDescent="0.25">
      <c r="A35" s="5"/>
      <c r="B35" s="6"/>
      <c r="C35" s="7"/>
      <c r="D35" s="12" t="s">
        <v>1</v>
      </c>
      <c r="E35" s="228"/>
      <c r="F35" s="166"/>
    </row>
    <row r="36" spans="1:6" x14ac:dyDescent="0.25">
      <c r="A36" s="278" t="s">
        <v>275</v>
      </c>
      <c r="B36" s="278"/>
      <c r="C36" s="278"/>
      <c r="D36" s="109" t="s">
        <v>1</v>
      </c>
      <c r="E36" s="229"/>
      <c r="F36" s="166"/>
    </row>
    <row r="37" spans="1:6" x14ac:dyDescent="0.25">
      <c r="A37" s="5"/>
      <c r="B37" s="6"/>
      <c r="C37" s="7"/>
      <c r="D37" s="12" t="s">
        <v>1</v>
      </c>
      <c r="E37" s="228"/>
      <c r="F37" s="166"/>
    </row>
    <row r="38" spans="1:6" ht="38.25" x14ac:dyDescent="0.25">
      <c r="A38" s="8" t="s">
        <v>276</v>
      </c>
      <c r="B38" s="9" t="s">
        <v>28</v>
      </c>
      <c r="C38" s="10" t="s">
        <v>277</v>
      </c>
      <c r="D38" s="11">
        <v>470</v>
      </c>
      <c r="E38" s="222"/>
      <c r="F38" s="166">
        <f t="shared" si="1"/>
        <v>0</v>
      </c>
    </row>
    <row r="39" spans="1:6" ht="38.25" x14ac:dyDescent="0.25">
      <c r="A39" s="8" t="s">
        <v>278</v>
      </c>
      <c r="B39" s="9" t="s">
        <v>33</v>
      </c>
      <c r="C39" s="10" t="s">
        <v>279</v>
      </c>
      <c r="D39" s="11">
        <v>3370.58</v>
      </c>
      <c r="E39" s="222"/>
      <c r="F39" s="166">
        <f t="shared" si="1"/>
        <v>0</v>
      </c>
    </row>
    <row r="40" spans="1:6" ht="38.25" x14ac:dyDescent="0.25">
      <c r="A40" s="106" t="s">
        <v>280</v>
      </c>
      <c r="B40" s="107" t="s">
        <v>33</v>
      </c>
      <c r="C40" s="108" t="s">
        <v>281</v>
      </c>
      <c r="D40" s="11">
        <v>30</v>
      </c>
      <c r="E40" s="227"/>
      <c r="F40" s="166">
        <f t="shared" si="1"/>
        <v>0</v>
      </c>
    </row>
    <row r="41" spans="1:6" ht="38.25" x14ac:dyDescent="0.25">
      <c r="A41" s="106" t="s">
        <v>282</v>
      </c>
      <c r="B41" s="107" t="s">
        <v>33</v>
      </c>
      <c r="C41" s="108" t="s">
        <v>283</v>
      </c>
      <c r="D41" s="11">
        <v>45</v>
      </c>
      <c r="E41" s="227"/>
      <c r="F41" s="166">
        <f t="shared" si="1"/>
        <v>0</v>
      </c>
    </row>
    <row r="42" spans="1:6" ht="38.25" x14ac:dyDescent="0.25">
      <c r="A42" s="8" t="s">
        <v>284</v>
      </c>
      <c r="B42" s="9" t="s">
        <v>4</v>
      </c>
      <c r="C42" s="10" t="s">
        <v>285</v>
      </c>
      <c r="D42" s="11">
        <v>2.5</v>
      </c>
      <c r="E42" s="222"/>
      <c r="F42" s="166">
        <f t="shared" si="1"/>
        <v>0</v>
      </c>
    </row>
    <row r="43" spans="1:6" ht="38.25" x14ac:dyDescent="0.25">
      <c r="A43" s="8" t="s">
        <v>286</v>
      </c>
      <c r="B43" s="9" t="s">
        <v>4</v>
      </c>
      <c r="C43" s="10" t="s">
        <v>287</v>
      </c>
      <c r="D43" s="11">
        <v>66.5</v>
      </c>
      <c r="E43" s="222"/>
      <c r="F43" s="166">
        <f t="shared" si="1"/>
        <v>0</v>
      </c>
    </row>
    <row r="44" spans="1:6" x14ac:dyDescent="0.25">
      <c r="A44" s="5"/>
      <c r="B44" s="6"/>
      <c r="C44" s="7"/>
      <c r="D44" s="101" t="s">
        <v>1</v>
      </c>
      <c r="E44" s="230"/>
      <c r="F44" s="102"/>
    </row>
    <row r="45" spans="1:6" x14ac:dyDescent="0.25">
      <c r="A45" s="280" t="s">
        <v>288</v>
      </c>
      <c r="B45" s="281"/>
      <c r="C45" s="281"/>
      <c r="D45" s="99" t="s">
        <v>1</v>
      </c>
      <c r="E45" s="99" t="s">
        <v>1</v>
      </c>
      <c r="F45" s="4"/>
    </row>
    <row r="46" spans="1:6" x14ac:dyDescent="0.25">
      <c r="A46" s="282" t="s">
        <v>289</v>
      </c>
      <c r="B46" s="282"/>
      <c r="C46" s="282"/>
      <c r="D46" s="103" t="s">
        <v>1</v>
      </c>
      <c r="E46" s="224"/>
      <c r="F46" s="104"/>
    </row>
    <row r="47" spans="1:6" x14ac:dyDescent="0.25">
      <c r="A47" s="5"/>
      <c r="B47" s="6"/>
      <c r="C47" s="7"/>
      <c r="D47" s="98" t="s">
        <v>1</v>
      </c>
      <c r="E47" s="225"/>
      <c r="F47" s="2"/>
    </row>
    <row r="48" spans="1:6" ht="76.5" x14ac:dyDescent="0.25">
      <c r="A48" s="8" t="s">
        <v>290</v>
      </c>
      <c r="B48" s="9" t="s">
        <v>730</v>
      </c>
      <c r="C48" s="10" t="s">
        <v>731</v>
      </c>
      <c r="D48" s="11"/>
      <c r="E48" s="222"/>
      <c r="F48" s="166">
        <v>18000</v>
      </c>
    </row>
    <row r="49" spans="1:6" x14ac:dyDescent="0.25">
      <c r="A49" s="5"/>
      <c r="B49" s="6"/>
      <c r="C49" s="7"/>
      <c r="D49" s="98" t="s">
        <v>1</v>
      </c>
      <c r="E49" s="225"/>
      <c r="F49" s="2"/>
    </row>
    <row r="51" spans="1:6" ht="15.75" x14ac:dyDescent="0.25">
      <c r="A51" s="279" t="s">
        <v>25</v>
      </c>
      <c r="B51" s="279"/>
      <c r="C51" s="279"/>
      <c r="D51" s="279"/>
      <c r="E51" s="279"/>
      <c r="F51" s="279"/>
    </row>
    <row r="52" spans="1:6" ht="15.75" x14ac:dyDescent="0.25">
      <c r="A52" s="19"/>
      <c r="B52" s="19"/>
      <c r="C52" s="19"/>
      <c r="D52" s="110" t="s">
        <v>1</v>
      </c>
      <c r="E52" s="20"/>
      <c r="F52" s="20"/>
    </row>
    <row r="53" spans="1:6" x14ac:dyDescent="0.25">
      <c r="A53" s="273" t="s">
        <v>296</v>
      </c>
      <c r="B53" s="274"/>
      <c r="C53" s="274"/>
      <c r="D53" s="111" t="s">
        <v>1</v>
      </c>
      <c r="E53" s="21"/>
      <c r="F53" s="22"/>
    </row>
    <row r="54" spans="1:6" x14ac:dyDescent="0.25">
      <c r="A54" s="23"/>
      <c r="B54" s="24"/>
      <c r="C54" s="25"/>
      <c r="D54" s="110" t="s">
        <v>1</v>
      </c>
      <c r="E54" s="20"/>
      <c r="F54" s="20"/>
    </row>
    <row r="55" spans="1:6" ht="38.25" x14ac:dyDescent="0.25">
      <c r="A55" s="26" t="s">
        <v>297</v>
      </c>
      <c r="B55" s="27" t="s">
        <v>28</v>
      </c>
      <c r="C55" s="30" t="s">
        <v>298</v>
      </c>
      <c r="D55" s="29">
        <v>431</v>
      </c>
      <c r="E55" s="221"/>
      <c r="F55" s="166">
        <f t="shared" ref="F55:F64" si="2">D55*E55</f>
        <v>0</v>
      </c>
    </row>
    <row r="56" spans="1:6" ht="51" x14ac:dyDescent="0.25">
      <c r="A56" s="26" t="s">
        <v>299</v>
      </c>
      <c r="B56" s="27" t="s">
        <v>28</v>
      </c>
      <c r="C56" s="30" t="s">
        <v>300</v>
      </c>
      <c r="D56" s="29">
        <v>2706.7949999999996</v>
      </c>
      <c r="E56" s="221"/>
      <c r="F56" s="166">
        <f t="shared" si="2"/>
        <v>0</v>
      </c>
    </row>
    <row r="57" spans="1:6" ht="51" x14ac:dyDescent="0.25">
      <c r="A57" s="26" t="s">
        <v>301</v>
      </c>
      <c r="B57" s="27" t="s">
        <v>28</v>
      </c>
      <c r="C57" s="30" t="s">
        <v>302</v>
      </c>
      <c r="D57" s="36">
        <v>580.02749999999992</v>
      </c>
      <c r="E57" s="221"/>
      <c r="F57" s="166">
        <f t="shared" si="2"/>
        <v>0</v>
      </c>
    </row>
    <row r="58" spans="1:6" ht="63.75" x14ac:dyDescent="0.25">
      <c r="A58" s="26" t="s">
        <v>303</v>
      </c>
      <c r="B58" s="27" t="s">
        <v>28</v>
      </c>
      <c r="C58" s="30" t="s">
        <v>304</v>
      </c>
      <c r="D58" s="36">
        <v>580.02749999999992</v>
      </c>
      <c r="E58" s="221"/>
      <c r="F58" s="166">
        <f t="shared" si="2"/>
        <v>0</v>
      </c>
    </row>
    <row r="59" spans="1:6" ht="76.5" x14ac:dyDescent="0.25">
      <c r="A59" s="26" t="s">
        <v>305</v>
      </c>
      <c r="B59" s="27" t="s">
        <v>28</v>
      </c>
      <c r="C59" s="30" t="s">
        <v>306</v>
      </c>
      <c r="D59" s="36">
        <v>99.15</v>
      </c>
      <c r="E59" s="221"/>
      <c r="F59" s="166">
        <f t="shared" si="2"/>
        <v>0</v>
      </c>
    </row>
    <row r="60" spans="1:6" ht="89.25" x14ac:dyDescent="0.25">
      <c r="A60" s="33" t="s">
        <v>307</v>
      </c>
      <c r="B60" s="34" t="s">
        <v>28</v>
      </c>
      <c r="C60" s="35" t="s">
        <v>308</v>
      </c>
      <c r="D60" s="36">
        <v>522.41022399999997</v>
      </c>
      <c r="E60" s="231"/>
      <c r="F60" s="166">
        <f t="shared" si="2"/>
        <v>0</v>
      </c>
    </row>
    <row r="61" spans="1:6" ht="76.5" x14ac:dyDescent="0.25">
      <c r="A61" s="26" t="s">
        <v>309</v>
      </c>
      <c r="B61" s="27" t="s">
        <v>28</v>
      </c>
      <c r="C61" s="30" t="s">
        <v>310</v>
      </c>
      <c r="D61" s="36">
        <v>111.94504799999999</v>
      </c>
      <c r="E61" s="221"/>
      <c r="F61" s="166">
        <f t="shared" si="2"/>
        <v>0</v>
      </c>
    </row>
    <row r="62" spans="1:6" ht="76.5" x14ac:dyDescent="0.25">
      <c r="A62" s="26" t="s">
        <v>311</v>
      </c>
      <c r="B62" s="27" t="s">
        <v>28</v>
      </c>
      <c r="C62" s="30" t="s">
        <v>312</v>
      </c>
      <c r="D62" s="36">
        <v>111.94504799999999</v>
      </c>
      <c r="E62" s="221"/>
      <c r="F62" s="166">
        <f t="shared" si="2"/>
        <v>0</v>
      </c>
    </row>
    <row r="63" spans="1:6" ht="63.75" x14ac:dyDescent="0.25">
      <c r="A63" s="26" t="s">
        <v>313</v>
      </c>
      <c r="B63" s="27" t="s">
        <v>28</v>
      </c>
      <c r="C63" s="30" t="s">
        <v>314</v>
      </c>
      <c r="D63" s="36">
        <v>24.335879999999996</v>
      </c>
      <c r="E63" s="221"/>
      <c r="F63" s="166">
        <f t="shared" si="2"/>
        <v>0</v>
      </c>
    </row>
    <row r="64" spans="1:6" ht="63.75" x14ac:dyDescent="0.25">
      <c r="A64" s="26" t="s">
        <v>315</v>
      </c>
      <c r="B64" s="27" t="s">
        <v>28</v>
      </c>
      <c r="C64" s="30" t="s">
        <v>316</v>
      </c>
      <c r="D64" s="36">
        <v>40.559799999999996</v>
      </c>
      <c r="E64" s="221"/>
      <c r="F64" s="166">
        <f t="shared" si="2"/>
        <v>0</v>
      </c>
    </row>
    <row r="65" spans="1:6" x14ac:dyDescent="0.25">
      <c r="A65" s="23"/>
      <c r="B65" s="24"/>
      <c r="C65" s="25"/>
      <c r="D65" s="110" t="s">
        <v>1</v>
      </c>
      <c r="E65" s="176"/>
      <c r="F65" s="20"/>
    </row>
    <row r="66" spans="1:6" x14ac:dyDescent="0.25">
      <c r="A66" s="273" t="s">
        <v>317</v>
      </c>
      <c r="B66" s="274"/>
      <c r="C66" s="274"/>
      <c r="D66" s="111" t="s">
        <v>1</v>
      </c>
      <c r="E66" s="111" t="s">
        <v>1</v>
      </c>
      <c r="F66" s="22"/>
    </row>
    <row r="67" spans="1:6" x14ac:dyDescent="0.25">
      <c r="A67" s="23"/>
      <c r="B67" s="24"/>
      <c r="C67" s="25"/>
      <c r="D67" s="110"/>
      <c r="E67" s="176"/>
      <c r="F67" s="20"/>
    </row>
    <row r="68" spans="1:6" ht="38.25" x14ac:dyDescent="0.25">
      <c r="A68" s="26" t="s">
        <v>318</v>
      </c>
      <c r="B68" s="27" t="s">
        <v>33</v>
      </c>
      <c r="C68" s="30" t="s">
        <v>319</v>
      </c>
      <c r="D68" s="29">
        <v>3730</v>
      </c>
      <c r="E68" s="221"/>
      <c r="F68" s="166">
        <f t="shared" ref="F68" si="3">D68*E68</f>
        <v>0</v>
      </c>
    </row>
    <row r="69" spans="1:6" x14ac:dyDescent="0.25">
      <c r="A69" s="23"/>
      <c r="B69" s="24"/>
      <c r="C69" s="25"/>
      <c r="D69" s="110" t="s">
        <v>1</v>
      </c>
      <c r="E69" s="176"/>
      <c r="F69" s="20"/>
    </row>
    <row r="70" spans="1:6" x14ac:dyDescent="0.25">
      <c r="A70" s="273" t="s">
        <v>320</v>
      </c>
      <c r="B70" s="274"/>
      <c r="C70" s="274"/>
      <c r="D70" s="111" t="s">
        <v>1</v>
      </c>
      <c r="E70" s="111" t="s">
        <v>1</v>
      </c>
      <c r="F70" s="22"/>
    </row>
    <row r="71" spans="1:6" x14ac:dyDescent="0.25">
      <c r="A71" s="23"/>
      <c r="B71" s="24"/>
      <c r="C71" s="25"/>
      <c r="D71" s="110" t="s">
        <v>1</v>
      </c>
      <c r="E71" s="176"/>
      <c r="F71" s="20"/>
    </row>
    <row r="72" spans="1:6" ht="51" x14ac:dyDescent="0.25">
      <c r="A72" s="26" t="s">
        <v>321</v>
      </c>
      <c r="B72" s="27" t="s">
        <v>33</v>
      </c>
      <c r="C72" s="30" t="s">
        <v>322</v>
      </c>
      <c r="D72" s="29">
        <v>7085</v>
      </c>
      <c r="E72" s="221"/>
      <c r="F72" s="166">
        <f t="shared" ref="F72" si="4">D72*E72</f>
        <v>0</v>
      </c>
    </row>
    <row r="73" spans="1:6" x14ac:dyDescent="0.25">
      <c r="A73" s="23"/>
      <c r="B73" s="24"/>
      <c r="C73" s="25"/>
      <c r="D73" s="110" t="s">
        <v>1</v>
      </c>
      <c r="E73" s="176"/>
      <c r="F73" s="20"/>
    </row>
    <row r="74" spans="1:6" x14ac:dyDescent="0.25">
      <c r="A74" s="273" t="s">
        <v>323</v>
      </c>
      <c r="B74" s="274"/>
      <c r="C74" s="274"/>
      <c r="D74" s="111" t="s">
        <v>1</v>
      </c>
      <c r="E74" s="111" t="s">
        <v>1</v>
      </c>
      <c r="F74" s="22"/>
    </row>
    <row r="75" spans="1:6" x14ac:dyDescent="0.25">
      <c r="A75" s="23"/>
      <c r="B75" s="24"/>
      <c r="C75" s="25"/>
      <c r="D75" s="110" t="s">
        <v>1</v>
      </c>
      <c r="E75" s="176"/>
      <c r="F75" s="20"/>
    </row>
    <row r="76" spans="1:6" ht="38.25" x14ac:dyDescent="0.25">
      <c r="A76" s="26" t="s">
        <v>324</v>
      </c>
      <c r="B76" s="27" t="s">
        <v>28</v>
      </c>
      <c r="C76" s="30" t="s">
        <v>325</v>
      </c>
      <c r="D76" s="29">
        <v>96</v>
      </c>
      <c r="E76" s="221"/>
      <c r="F76" s="166">
        <f t="shared" ref="F76:F79" si="5">D76*E76</f>
        <v>0</v>
      </c>
    </row>
    <row r="77" spans="1:6" ht="51" x14ac:dyDescent="0.25">
      <c r="A77" s="26" t="s">
        <v>326</v>
      </c>
      <c r="B77" s="27" t="s">
        <v>28</v>
      </c>
      <c r="C77" s="30" t="s">
        <v>327</v>
      </c>
      <c r="D77" s="29">
        <v>350</v>
      </c>
      <c r="E77" s="221"/>
      <c r="F77" s="166">
        <f t="shared" si="5"/>
        <v>0</v>
      </c>
    </row>
    <row r="78" spans="1:6" ht="51" x14ac:dyDescent="0.25">
      <c r="A78" s="26" t="s">
        <v>328</v>
      </c>
      <c r="B78" s="27" t="s">
        <v>28</v>
      </c>
      <c r="C78" s="30" t="s">
        <v>329</v>
      </c>
      <c r="D78" s="29">
        <v>1715</v>
      </c>
      <c r="E78" s="221"/>
      <c r="F78" s="166">
        <f t="shared" si="5"/>
        <v>0</v>
      </c>
    </row>
    <row r="79" spans="1:6" ht="51" x14ac:dyDescent="0.25">
      <c r="A79" s="26" t="s">
        <v>330</v>
      </c>
      <c r="B79" s="27" t="s">
        <v>33</v>
      </c>
      <c r="C79" s="30" t="s">
        <v>331</v>
      </c>
      <c r="D79" s="29">
        <v>5440</v>
      </c>
      <c r="E79" s="221"/>
      <c r="F79" s="166">
        <f t="shared" si="5"/>
        <v>0</v>
      </c>
    </row>
    <row r="80" spans="1:6" x14ac:dyDescent="0.25">
      <c r="A80" s="23"/>
      <c r="B80" s="24"/>
      <c r="C80" s="25"/>
      <c r="D80" s="110" t="s">
        <v>1</v>
      </c>
      <c r="E80" s="176"/>
      <c r="F80" s="20"/>
    </row>
    <row r="81" spans="1:6" x14ac:dyDescent="0.25">
      <c r="A81" s="273" t="s">
        <v>332</v>
      </c>
      <c r="B81" s="274"/>
      <c r="C81" s="274"/>
      <c r="D81" s="111" t="s">
        <v>1</v>
      </c>
      <c r="E81" s="111" t="s">
        <v>1</v>
      </c>
      <c r="F81" s="22"/>
    </row>
    <row r="82" spans="1:6" x14ac:dyDescent="0.25">
      <c r="A82" s="23"/>
      <c r="B82" s="24"/>
      <c r="C82" s="25"/>
      <c r="D82" s="110" t="s">
        <v>1</v>
      </c>
      <c r="E82" s="176"/>
      <c r="F82" s="20"/>
    </row>
    <row r="83" spans="1:6" ht="38.25" x14ac:dyDescent="0.25">
      <c r="A83" s="26" t="s">
        <v>333</v>
      </c>
      <c r="B83" s="27" t="s">
        <v>33</v>
      </c>
      <c r="C83" s="30" t="s">
        <v>334</v>
      </c>
      <c r="D83" s="29">
        <v>810</v>
      </c>
      <c r="E83" s="221"/>
      <c r="F83" s="166">
        <f t="shared" ref="F83:F84" si="6">D83*E83</f>
        <v>0</v>
      </c>
    </row>
    <row r="84" spans="1:6" x14ac:dyDescent="0.25">
      <c r="A84" s="26" t="s">
        <v>335</v>
      </c>
      <c r="B84" s="27" t="s">
        <v>33</v>
      </c>
      <c r="C84" s="30" t="s">
        <v>336</v>
      </c>
      <c r="D84" s="29">
        <v>810</v>
      </c>
      <c r="E84" s="221"/>
      <c r="F84" s="166">
        <f t="shared" si="6"/>
        <v>0</v>
      </c>
    </row>
    <row r="85" spans="1:6" x14ac:dyDescent="0.25">
      <c r="A85" s="23"/>
      <c r="B85" s="24"/>
      <c r="C85" s="25"/>
      <c r="D85" s="110" t="s">
        <v>1</v>
      </c>
      <c r="E85" s="176"/>
      <c r="F85" s="20"/>
    </row>
    <row r="86" spans="1:6" x14ac:dyDescent="0.25">
      <c r="A86" s="273" t="s">
        <v>337</v>
      </c>
      <c r="B86" s="274"/>
      <c r="C86" s="274"/>
      <c r="D86" s="111" t="s">
        <v>1</v>
      </c>
      <c r="E86" s="111" t="s">
        <v>1</v>
      </c>
      <c r="F86" s="22"/>
    </row>
    <row r="87" spans="1:6" x14ac:dyDescent="0.25">
      <c r="A87" s="23"/>
      <c r="B87" s="24"/>
      <c r="C87" s="25"/>
      <c r="D87" s="110" t="s">
        <v>1</v>
      </c>
      <c r="E87" s="176"/>
      <c r="F87" s="20"/>
    </row>
    <row r="88" spans="1:6" ht="25.5" x14ac:dyDescent="0.25">
      <c r="A88" s="26" t="s">
        <v>338</v>
      </c>
      <c r="B88" s="27" t="s">
        <v>339</v>
      </c>
      <c r="C88" s="30" t="s">
        <v>340</v>
      </c>
      <c r="D88" s="29">
        <v>10945.059902399998</v>
      </c>
      <c r="E88" s="221"/>
      <c r="F88" s="166">
        <f t="shared" ref="F88:F93" si="7">D88*E88</f>
        <v>0</v>
      </c>
    </row>
    <row r="89" spans="1:6" ht="51" x14ac:dyDescent="0.25">
      <c r="A89" s="26" t="s">
        <v>341</v>
      </c>
      <c r="B89" s="27" t="s">
        <v>28</v>
      </c>
      <c r="C89" s="30" t="s">
        <v>342</v>
      </c>
      <c r="D89" s="29">
        <v>3328.3552239999995</v>
      </c>
      <c r="E89" s="221"/>
      <c r="F89" s="166">
        <f t="shared" si="7"/>
        <v>0</v>
      </c>
    </row>
    <row r="90" spans="1:6" ht="38.25" x14ac:dyDescent="0.25">
      <c r="A90" s="26" t="s">
        <v>343</v>
      </c>
      <c r="B90" s="27" t="s">
        <v>28</v>
      </c>
      <c r="C90" s="30" t="s">
        <v>344</v>
      </c>
      <c r="D90" s="36">
        <v>716.30842799999994</v>
      </c>
      <c r="E90" s="221"/>
      <c r="F90" s="166">
        <f t="shared" si="7"/>
        <v>0</v>
      </c>
    </row>
    <row r="91" spans="1:6" ht="51" x14ac:dyDescent="0.25">
      <c r="A91" s="26" t="s">
        <v>345</v>
      </c>
      <c r="B91" s="27" t="s">
        <v>28</v>
      </c>
      <c r="C91" s="30" t="s">
        <v>346</v>
      </c>
      <c r="D91" s="36">
        <v>732.53234799999996</v>
      </c>
      <c r="E91" s="221"/>
      <c r="F91" s="166">
        <f t="shared" si="7"/>
        <v>0</v>
      </c>
    </row>
    <row r="92" spans="1:6" ht="63.75" x14ac:dyDescent="0.25">
      <c r="A92" s="33" t="s">
        <v>347</v>
      </c>
      <c r="B92" s="34" t="s">
        <v>339</v>
      </c>
      <c r="C92" s="35" t="s">
        <v>348</v>
      </c>
      <c r="D92" s="29">
        <v>784.54840000000002</v>
      </c>
      <c r="E92" s="221"/>
      <c r="F92" s="166">
        <f t="shared" si="7"/>
        <v>0</v>
      </c>
    </row>
    <row r="93" spans="1:6" ht="51" x14ac:dyDescent="0.25">
      <c r="A93" s="33" t="s">
        <v>349</v>
      </c>
      <c r="B93" s="34" t="s">
        <v>339</v>
      </c>
      <c r="C93" s="35" t="s">
        <v>350</v>
      </c>
      <c r="D93" s="29">
        <v>134.4</v>
      </c>
      <c r="E93" s="221"/>
      <c r="F93" s="166">
        <f t="shared" si="7"/>
        <v>0</v>
      </c>
    </row>
    <row r="94" spans="1:6" ht="15.75" x14ac:dyDescent="0.25">
      <c r="A94" s="279" t="s">
        <v>351</v>
      </c>
      <c r="B94" s="279"/>
      <c r="C94" s="279"/>
      <c r="D94" s="279"/>
      <c r="E94" s="279"/>
      <c r="F94" s="279"/>
    </row>
    <row r="95" spans="1:6" ht="15.75" x14ac:dyDescent="0.25">
      <c r="A95" s="19"/>
      <c r="B95" s="19"/>
      <c r="C95" s="19"/>
      <c r="D95" s="112" t="s">
        <v>1</v>
      </c>
      <c r="E95" s="31"/>
      <c r="F95" s="31"/>
    </row>
    <row r="96" spans="1:6" x14ac:dyDescent="0.25">
      <c r="A96" s="273" t="s">
        <v>352</v>
      </c>
      <c r="B96" s="274"/>
      <c r="C96" s="274"/>
      <c r="D96" s="111" t="s">
        <v>1</v>
      </c>
      <c r="E96" s="21"/>
      <c r="F96" s="22"/>
    </row>
    <row r="97" spans="1:6" x14ac:dyDescent="0.25">
      <c r="A97" s="276" t="s">
        <v>353</v>
      </c>
      <c r="B97" s="276"/>
      <c r="C97" s="276"/>
      <c r="D97" s="113" t="s">
        <v>1</v>
      </c>
      <c r="E97" s="114"/>
      <c r="F97" s="114"/>
    </row>
    <row r="98" spans="1:6" x14ac:dyDescent="0.25">
      <c r="A98" s="23"/>
      <c r="B98" s="24"/>
      <c r="C98" s="25"/>
      <c r="D98" s="115" t="s">
        <v>1</v>
      </c>
      <c r="E98" s="116"/>
      <c r="F98" s="116"/>
    </row>
    <row r="99" spans="1:6" ht="51" x14ac:dyDescent="0.25">
      <c r="A99" s="26" t="s">
        <v>354</v>
      </c>
      <c r="B99" s="27" t="s">
        <v>28</v>
      </c>
      <c r="C99" s="30" t="s">
        <v>355</v>
      </c>
      <c r="D99" s="29">
        <v>1048</v>
      </c>
      <c r="E99" s="221"/>
      <c r="F99" s="166">
        <f t="shared" ref="F99:F100" si="8">D99*E99</f>
        <v>0</v>
      </c>
    </row>
    <row r="100" spans="1:6" ht="38.25" x14ac:dyDescent="0.25">
      <c r="A100" s="33" t="s">
        <v>356</v>
      </c>
      <c r="B100" s="34" t="s">
        <v>28</v>
      </c>
      <c r="C100" s="35" t="s">
        <v>357</v>
      </c>
      <c r="D100" s="29">
        <v>202.15</v>
      </c>
      <c r="E100" s="231"/>
      <c r="F100" s="166">
        <f t="shared" si="8"/>
        <v>0</v>
      </c>
    </row>
    <row r="101" spans="1:6" x14ac:dyDescent="0.25">
      <c r="A101" s="23"/>
      <c r="B101" s="24"/>
      <c r="C101" s="25"/>
      <c r="D101" s="110" t="s">
        <v>1</v>
      </c>
      <c r="E101" s="176"/>
      <c r="F101" s="20"/>
    </row>
    <row r="102" spans="1:6" x14ac:dyDescent="0.25">
      <c r="A102" s="275" t="s">
        <v>358</v>
      </c>
      <c r="B102" s="275"/>
      <c r="C102" s="275"/>
      <c r="D102" s="115" t="s">
        <v>1</v>
      </c>
      <c r="E102" s="177"/>
      <c r="F102" s="116"/>
    </row>
    <row r="103" spans="1:6" x14ac:dyDescent="0.25">
      <c r="A103" s="23"/>
      <c r="B103" s="24"/>
      <c r="C103" s="25"/>
      <c r="D103" s="110" t="s">
        <v>1</v>
      </c>
      <c r="E103" s="176"/>
      <c r="F103" s="20"/>
    </row>
    <row r="104" spans="1:6" ht="63.75" x14ac:dyDescent="0.25">
      <c r="A104" s="26" t="s">
        <v>359</v>
      </c>
      <c r="B104" s="27" t="s">
        <v>33</v>
      </c>
      <c r="C104" s="30" t="s">
        <v>360</v>
      </c>
      <c r="D104" s="29">
        <v>4043</v>
      </c>
      <c r="E104" s="221"/>
      <c r="F104" s="166">
        <f t="shared" ref="F104" si="9">D104*E104</f>
        <v>0</v>
      </c>
    </row>
    <row r="105" spans="1:6" x14ac:dyDescent="0.25">
      <c r="A105" s="23"/>
      <c r="B105" s="24"/>
      <c r="C105" s="25"/>
      <c r="D105" s="110" t="s">
        <v>1</v>
      </c>
      <c r="E105" s="176"/>
      <c r="F105" s="20"/>
    </row>
    <row r="106" spans="1:6" x14ac:dyDescent="0.25">
      <c r="A106" s="275" t="s">
        <v>361</v>
      </c>
      <c r="B106" s="275"/>
      <c r="C106" s="275"/>
      <c r="D106" s="115" t="s">
        <v>1</v>
      </c>
      <c r="E106" s="177"/>
      <c r="F106" s="116"/>
    </row>
    <row r="107" spans="1:6" x14ac:dyDescent="0.25">
      <c r="A107" s="23"/>
      <c r="B107" s="24"/>
      <c r="C107" s="25"/>
      <c r="D107" s="110" t="s">
        <v>1</v>
      </c>
      <c r="E107" s="176"/>
      <c r="F107" s="20"/>
    </row>
    <row r="108" spans="1:6" ht="63.75" x14ac:dyDescent="0.25">
      <c r="A108" s="26" t="s">
        <v>362</v>
      </c>
      <c r="B108" s="27" t="s">
        <v>33</v>
      </c>
      <c r="C108" s="30" t="s">
        <v>363</v>
      </c>
      <c r="D108" s="29">
        <v>100</v>
      </c>
      <c r="E108" s="221"/>
      <c r="F108" s="166">
        <f t="shared" ref="F108" si="10">D108*E108</f>
        <v>0</v>
      </c>
    </row>
    <row r="109" spans="1:6" x14ac:dyDescent="0.25">
      <c r="A109" s="23"/>
      <c r="B109" s="24"/>
      <c r="C109" s="25"/>
      <c r="D109" s="110" t="s">
        <v>1</v>
      </c>
      <c r="E109" s="176"/>
      <c r="F109" s="20"/>
    </row>
    <row r="110" spans="1:6" x14ac:dyDescent="0.25">
      <c r="A110" s="273" t="s">
        <v>364</v>
      </c>
      <c r="B110" s="274"/>
      <c r="C110" s="274"/>
      <c r="D110" s="111" t="s">
        <v>1</v>
      </c>
      <c r="E110" s="111" t="s">
        <v>1</v>
      </c>
      <c r="F110" s="22"/>
    </row>
    <row r="111" spans="1:6" x14ac:dyDescent="0.25">
      <c r="A111" s="117"/>
      <c r="B111" s="118"/>
      <c r="C111" s="119"/>
      <c r="D111" s="120" t="s">
        <v>1</v>
      </c>
      <c r="E111" s="176"/>
      <c r="F111" s="121"/>
    </row>
    <row r="112" spans="1:6" x14ac:dyDescent="0.25">
      <c r="A112" s="277" t="s">
        <v>365</v>
      </c>
      <c r="B112" s="277"/>
      <c r="C112" s="277"/>
      <c r="D112" s="122" t="s">
        <v>1</v>
      </c>
      <c r="E112" s="177"/>
      <c r="F112" s="123"/>
    </row>
    <row r="113" spans="1:6" x14ac:dyDescent="0.25">
      <c r="A113" s="117"/>
      <c r="B113" s="118"/>
      <c r="C113" s="119"/>
      <c r="D113" s="120" t="s">
        <v>1</v>
      </c>
      <c r="E113" s="176"/>
      <c r="F113" s="121"/>
    </row>
    <row r="114" spans="1:6" ht="63.75" x14ac:dyDescent="0.25">
      <c r="A114" s="26" t="s">
        <v>366</v>
      </c>
      <c r="B114" s="27" t="s">
        <v>33</v>
      </c>
      <c r="C114" s="30" t="s">
        <v>367</v>
      </c>
      <c r="D114" s="29">
        <v>4043</v>
      </c>
      <c r="E114" s="221"/>
      <c r="F114" s="166">
        <f t="shared" ref="F114:F116" si="11">D114*E114</f>
        <v>0</v>
      </c>
    </row>
    <row r="115" spans="1:6" ht="63.75" x14ac:dyDescent="0.25">
      <c r="A115" s="26" t="s">
        <v>368</v>
      </c>
      <c r="B115" s="27" t="s">
        <v>33</v>
      </c>
      <c r="C115" s="30" t="s">
        <v>369</v>
      </c>
      <c r="D115" s="29">
        <v>838</v>
      </c>
      <c r="E115" s="221"/>
      <c r="F115" s="166">
        <f t="shared" si="11"/>
        <v>0</v>
      </c>
    </row>
    <row r="116" spans="1:6" ht="51" x14ac:dyDescent="0.25">
      <c r="A116" s="26" t="s">
        <v>370</v>
      </c>
      <c r="B116" s="27" t="s">
        <v>4</v>
      </c>
      <c r="C116" s="30" t="s">
        <v>371</v>
      </c>
      <c r="D116" s="29">
        <v>433</v>
      </c>
      <c r="E116" s="221"/>
      <c r="F116" s="166">
        <f t="shared" si="11"/>
        <v>0</v>
      </c>
    </row>
    <row r="117" spans="1:6" x14ac:dyDescent="0.25">
      <c r="A117" s="23"/>
      <c r="B117" s="24"/>
      <c r="C117" s="25"/>
      <c r="D117" s="20" t="s">
        <v>1</v>
      </c>
      <c r="E117" s="176"/>
      <c r="F117" s="20"/>
    </row>
    <row r="118" spans="1:6" x14ac:dyDescent="0.25">
      <c r="A118" s="275" t="s">
        <v>372</v>
      </c>
      <c r="B118" s="275"/>
      <c r="C118" s="275"/>
      <c r="D118" s="116" t="s">
        <v>1</v>
      </c>
      <c r="E118" s="177"/>
      <c r="F118" s="116"/>
    </row>
    <row r="119" spans="1:6" x14ac:dyDescent="0.25">
      <c r="A119" s="23"/>
      <c r="B119" s="24"/>
      <c r="C119" s="25"/>
      <c r="D119" s="20" t="s">
        <v>1</v>
      </c>
      <c r="E119" s="176"/>
      <c r="F119" s="20"/>
    </row>
    <row r="120" spans="1:6" ht="38.25" x14ac:dyDescent="0.25">
      <c r="A120" s="26" t="s">
        <v>373</v>
      </c>
      <c r="B120" s="27" t="s">
        <v>33</v>
      </c>
      <c r="C120" s="30" t="s">
        <v>374</v>
      </c>
      <c r="D120" s="29">
        <v>75</v>
      </c>
      <c r="E120" s="221"/>
      <c r="F120" s="166">
        <f t="shared" ref="F120:F122" si="12">D120*E120</f>
        <v>0</v>
      </c>
    </row>
    <row r="121" spans="1:6" x14ac:dyDescent="0.25">
      <c r="A121" s="26" t="s">
        <v>375</v>
      </c>
      <c r="B121" s="27" t="s">
        <v>4</v>
      </c>
      <c r="C121" s="30" t="s">
        <v>376</v>
      </c>
      <c r="D121" s="29">
        <v>69</v>
      </c>
      <c r="E121" s="221"/>
      <c r="F121" s="166">
        <f t="shared" si="12"/>
        <v>0</v>
      </c>
    </row>
    <row r="122" spans="1:6" ht="51" x14ac:dyDescent="0.25">
      <c r="A122" s="26" t="s">
        <v>377</v>
      </c>
      <c r="B122" s="27" t="s">
        <v>33</v>
      </c>
      <c r="C122" s="30" t="s">
        <v>378</v>
      </c>
      <c r="D122" s="29">
        <v>75</v>
      </c>
      <c r="E122" s="221"/>
      <c r="F122" s="166">
        <f t="shared" si="12"/>
        <v>0</v>
      </c>
    </row>
    <row r="123" spans="1:6" x14ac:dyDescent="0.25">
      <c r="A123" s="23"/>
      <c r="B123" s="24"/>
      <c r="C123" s="25"/>
      <c r="D123" s="110" t="s">
        <v>1</v>
      </c>
      <c r="E123" s="176"/>
      <c r="F123" s="20"/>
    </row>
    <row r="124" spans="1:6" x14ac:dyDescent="0.25">
      <c r="A124" s="273" t="s">
        <v>379</v>
      </c>
      <c r="B124" s="274"/>
      <c r="C124" s="274"/>
      <c r="D124" s="111" t="s">
        <v>1</v>
      </c>
      <c r="E124" s="111" t="s">
        <v>1</v>
      </c>
      <c r="F124" s="22"/>
    </row>
    <row r="125" spans="1:6" x14ac:dyDescent="0.25">
      <c r="A125" s="23"/>
      <c r="B125" s="24"/>
      <c r="C125" s="25"/>
      <c r="D125" s="110" t="s">
        <v>1</v>
      </c>
      <c r="E125" s="176"/>
      <c r="F125" s="20"/>
    </row>
    <row r="126" spans="1:6" x14ac:dyDescent="0.25">
      <c r="A126" s="275" t="s">
        <v>380</v>
      </c>
      <c r="B126" s="275"/>
      <c r="C126" s="275"/>
      <c r="D126" s="115" t="s">
        <v>1</v>
      </c>
      <c r="E126" s="177"/>
      <c r="F126" s="116"/>
    </row>
    <row r="127" spans="1:6" x14ac:dyDescent="0.25">
      <c r="A127" s="23"/>
      <c r="B127" s="24"/>
      <c r="C127" s="25"/>
      <c r="D127" s="110" t="s">
        <v>1</v>
      </c>
      <c r="E127" s="176"/>
      <c r="F127" s="20"/>
    </row>
    <row r="128" spans="1:6" ht="51" x14ac:dyDescent="0.25">
      <c r="A128" s="26" t="s">
        <v>381</v>
      </c>
      <c r="B128" s="27" t="s">
        <v>4</v>
      </c>
      <c r="C128" s="30" t="s">
        <v>382</v>
      </c>
      <c r="D128" s="29">
        <v>615</v>
      </c>
      <c r="E128" s="221"/>
      <c r="F128" s="166">
        <f t="shared" ref="F128:F131" si="13">D128*E128</f>
        <v>0</v>
      </c>
    </row>
    <row r="129" spans="1:6" ht="51" x14ac:dyDescent="0.25">
      <c r="A129" s="26" t="s">
        <v>383</v>
      </c>
      <c r="B129" s="27" t="s">
        <v>4</v>
      </c>
      <c r="C129" s="30" t="s">
        <v>384</v>
      </c>
      <c r="D129" s="29">
        <v>444</v>
      </c>
      <c r="E129" s="221"/>
      <c r="F129" s="166">
        <f t="shared" si="13"/>
        <v>0</v>
      </c>
    </row>
    <row r="130" spans="1:6" ht="63.75" x14ac:dyDescent="0.25">
      <c r="A130" s="26" t="s">
        <v>385</v>
      </c>
      <c r="B130" s="27" t="s">
        <v>4</v>
      </c>
      <c r="C130" s="30" t="s">
        <v>386</v>
      </c>
      <c r="D130" s="29">
        <v>167</v>
      </c>
      <c r="E130" s="221"/>
      <c r="F130" s="166">
        <f t="shared" si="13"/>
        <v>0</v>
      </c>
    </row>
    <row r="131" spans="1:6" ht="51" x14ac:dyDescent="0.25">
      <c r="A131" s="26" t="s">
        <v>387</v>
      </c>
      <c r="B131" s="27" t="s">
        <v>4</v>
      </c>
      <c r="C131" s="30" t="s">
        <v>388</v>
      </c>
      <c r="D131" s="29">
        <v>34</v>
      </c>
      <c r="E131" s="221"/>
      <c r="F131" s="166">
        <f t="shared" si="13"/>
        <v>0</v>
      </c>
    </row>
    <row r="132" spans="1:6" x14ac:dyDescent="0.25">
      <c r="A132" s="23"/>
      <c r="B132" s="24"/>
      <c r="C132" s="25"/>
      <c r="D132" s="110" t="s">
        <v>1</v>
      </c>
      <c r="E132" s="176"/>
      <c r="F132" s="20"/>
    </row>
    <row r="133" spans="1:6" x14ac:dyDescent="0.25">
      <c r="A133" s="273" t="s">
        <v>389</v>
      </c>
      <c r="B133" s="274"/>
      <c r="C133" s="274"/>
      <c r="D133" s="111" t="s">
        <v>1</v>
      </c>
      <c r="E133" s="111" t="s">
        <v>1</v>
      </c>
      <c r="F133" s="22"/>
    </row>
    <row r="134" spans="1:6" x14ac:dyDescent="0.25">
      <c r="A134" s="23"/>
      <c r="B134" s="24"/>
      <c r="C134" s="25"/>
      <c r="D134" s="110" t="s">
        <v>1</v>
      </c>
      <c r="E134" s="176"/>
      <c r="F134" s="20"/>
    </row>
    <row r="135" spans="1:6" ht="63.75" x14ac:dyDescent="0.25">
      <c r="A135" s="26" t="s">
        <v>390</v>
      </c>
      <c r="B135" s="27" t="s">
        <v>28</v>
      </c>
      <c r="C135" s="30" t="s">
        <v>391</v>
      </c>
      <c r="D135" s="29">
        <v>42.400000000000006</v>
      </c>
      <c r="E135" s="221"/>
      <c r="F135" s="166">
        <f t="shared" ref="F135:F136" si="14">D135*E135</f>
        <v>0</v>
      </c>
    </row>
    <row r="136" spans="1:6" ht="63.75" x14ac:dyDescent="0.25">
      <c r="A136" s="26" t="s">
        <v>392</v>
      </c>
      <c r="B136" s="27" t="s">
        <v>28</v>
      </c>
      <c r="C136" s="30" t="s">
        <v>393</v>
      </c>
      <c r="D136" s="29">
        <v>38</v>
      </c>
      <c r="E136" s="221"/>
      <c r="F136" s="166">
        <f t="shared" si="14"/>
        <v>0</v>
      </c>
    </row>
    <row r="137" spans="1:6" ht="15.75" x14ac:dyDescent="0.25">
      <c r="A137" s="279" t="s">
        <v>394</v>
      </c>
      <c r="B137" s="279"/>
      <c r="C137" s="279"/>
      <c r="D137" s="279"/>
      <c r="E137" s="279"/>
      <c r="F137" s="279"/>
    </row>
    <row r="138" spans="1:6" x14ac:dyDescent="0.25">
      <c r="A138" s="23"/>
      <c r="B138" s="24"/>
      <c r="C138" s="25"/>
      <c r="D138" s="110" t="s">
        <v>1</v>
      </c>
      <c r="E138" s="20"/>
      <c r="F138" s="20"/>
    </row>
    <row r="139" spans="1:6" x14ac:dyDescent="0.25">
      <c r="A139" s="273" t="s">
        <v>395</v>
      </c>
      <c r="B139" s="274"/>
      <c r="C139" s="274"/>
      <c r="D139" s="111" t="s">
        <v>1</v>
      </c>
      <c r="E139" s="21"/>
      <c r="F139" s="22"/>
    </row>
    <row r="140" spans="1:6" x14ac:dyDescent="0.25">
      <c r="A140" s="23"/>
      <c r="B140" s="24"/>
      <c r="C140" s="25"/>
      <c r="D140" s="110" t="s">
        <v>1</v>
      </c>
      <c r="E140" s="20"/>
      <c r="F140" s="20"/>
    </row>
    <row r="141" spans="1:6" ht="89.25" x14ac:dyDescent="0.25">
      <c r="A141" s="26" t="s">
        <v>396</v>
      </c>
      <c r="B141" s="27" t="s">
        <v>4</v>
      </c>
      <c r="C141" s="30" t="s">
        <v>397</v>
      </c>
      <c r="D141" s="29">
        <v>220</v>
      </c>
      <c r="E141" s="221"/>
      <c r="F141" s="166">
        <f t="shared" ref="F141" si="15">D141*E141</f>
        <v>0</v>
      </c>
    </row>
    <row r="142" spans="1:6" x14ac:dyDescent="0.25">
      <c r="A142" s="23"/>
      <c r="B142" s="24"/>
      <c r="C142" s="25"/>
      <c r="D142" s="110" t="s">
        <v>1</v>
      </c>
      <c r="E142" s="176"/>
      <c r="F142" s="20"/>
    </row>
    <row r="143" spans="1:6" x14ac:dyDescent="0.25">
      <c r="A143" s="273" t="s">
        <v>398</v>
      </c>
      <c r="B143" s="274"/>
      <c r="C143" s="274"/>
      <c r="D143" s="111" t="s">
        <v>1</v>
      </c>
      <c r="E143" s="111" t="s">
        <v>1</v>
      </c>
      <c r="F143" s="22"/>
    </row>
    <row r="144" spans="1:6" x14ac:dyDescent="0.25">
      <c r="A144" s="23"/>
      <c r="B144" s="24"/>
      <c r="C144" s="25"/>
      <c r="D144" s="110" t="s">
        <v>1</v>
      </c>
      <c r="E144" s="176"/>
      <c r="F144" s="20"/>
    </row>
    <row r="145" spans="1:6" ht="63.75" x14ac:dyDescent="0.25">
      <c r="A145" s="26" t="s">
        <v>399</v>
      </c>
      <c r="B145" s="27" t="s">
        <v>4</v>
      </c>
      <c r="C145" s="30" t="s">
        <v>735</v>
      </c>
      <c r="D145" s="29">
        <v>357</v>
      </c>
      <c r="E145" s="221"/>
      <c r="F145" s="166">
        <f t="shared" ref="F145:F157" si="16">D145*E145</f>
        <v>0</v>
      </c>
    </row>
    <row r="146" spans="1:6" ht="63.75" x14ac:dyDescent="0.25">
      <c r="A146" s="26" t="s">
        <v>400</v>
      </c>
      <c r="B146" s="27" t="s">
        <v>4</v>
      </c>
      <c r="C146" s="30" t="s">
        <v>736</v>
      </c>
      <c r="D146" s="29">
        <v>107</v>
      </c>
      <c r="E146" s="221"/>
      <c r="F146" s="166">
        <f t="shared" si="16"/>
        <v>0</v>
      </c>
    </row>
    <row r="147" spans="1:6" ht="63.75" x14ac:dyDescent="0.25">
      <c r="A147" s="26" t="s">
        <v>401</v>
      </c>
      <c r="B147" s="27" t="s">
        <v>4</v>
      </c>
      <c r="C147" s="30" t="s">
        <v>737</v>
      </c>
      <c r="D147" s="29">
        <v>57.399999999999977</v>
      </c>
      <c r="E147" s="221"/>
      <c r="F147" s="166">
        <f t="shared" si="16"/>
        <v>0</v>
      </c>
    </row>
    <row r="148" spans="1:6" ht="63.75" x14ac:dyDescent="0.25">
      <c r="A148" s="26" t="s">
        <v>402</v>
      </c>
      <c r="B148" s="27" t="s">
        <v>4</v>
      </c>
      <c r="C148" s="30" t="s">
        <v>738</v>
      </c>
      <c r="D148" s="29">
        <v>5</v>
      </c>
      <c r="E148" s="221"/>
      <c r="F148" s="166">
        <f t="shared" si="16"/>
        <v>0</v>
      </c>
    </row>
    <row r="149" spans="1:6" ht="63.75" x14ac:dyDescent="0.25">
      <c r="A149" s="26" t="s">
        <v>403</v>
      </c>
      <c r="B149" s="27" t="s">
        <v>4</v>
      </c>
      <c r="C149" s="30" t="s">
        <v>739</v>
      </c>
      <c r="D149" s="36">
        <v>8</v>
      </c>
      <c r="E149" s="221"/>
      <c r="F149" s="166">
        <f t="shared" si="16"/>
        <v>0</v>
      </c>
    </row>
    <row r="150" spans="1:6" ht="63.75" x14ac:dyDescent="0.25">
      <c r="A150" s="26" t="s">
        <v>404</v>
      </c>
      <c r="B150" s="27" t="s">
        <v>4</v>
      </c>
      <c r="C150" s="30" t="s">
        <v>740</v>
      </c>
      <c r="D150" s="36">
        <v>132.60000000000002</v>
      </c>
      <c r="E150" s="221"/>
      <c r="F150" s="166">
        <f t="shared" si="16"/>
        <v>0</v>
      </c>
    </row>
    <row r="151" spans="1:6" ht="51" x14ac:dyDescent="0.25">
      <c r="A151" s="26" t="s">
        <v>405</v>
      </c>
      <c r="B151" s="27" t="s">
        <v>4</v>
      </c>
      <c r="C151" s="30" t="s">
        <v>741</v>
      </c>
      <c r="D151" s="29">
        <v>267</v>
      </c>
      <c r="E151" s="221"/>
      <c r="F151" s="166">
        <f t="shared" si="16"/>
        <v>0</v>
      </c>
    </row>
    <row r="152" spans="1:6" ht="51" x14ac:dyDescent="0.25">
      <c r="A152" s="33" t="s">
        <v>406</v>
      </c>
      <c r="B152" s="34" t="s">
        <v>4</v>
      </c>
      <c r="C152" s="35" t="s">
        <v>407</v>
      </c>
      <c r="D152" s="29">
        <v>220</v>
      </c>
      <c r="E152" s="231"/>
      <c r="F152" s="166">
        <f t="shared" si="16"/>
        <v>0</v>
      </c>
    </row>
    <row r="153" spans="1:6" ht="25.5" x14ac:dyDescent="0.25">
      <c r="A153" s="26" t="s">
        <v>408</v>
      </c>
      <c r="B153" s="27" t="s">
        <v>4</v>
      </c>
      <c r="C153" s="30" t="s">
        <v>409</v>
      </c>
      <c r="D153" s="36">
        <v>169.39999999999998</v>
      </c>
      <c r="E153" s="221"/>
      <c r="F153" s="166">
        <f t="shared" si="16"/>
        <v>0</v>
      </c>
    </row>
    <row r="154" spans="1:6" ht="89.25" x14ac:dyDescent="0.25">
      <c r="A154" s="33" t="s">
        <v>410</v>
      </c>
      <c r="B154" s="34" t="s">
        <v>28</v>
      </c>
      <c r="C154" s="35" t="s">
        <v>411</v>
      </c>
      <c r="D154" s="36">
        <v>262.87999999999994</v>
      </c>
      <c r="E154" s="231"/>
      <c r="F154" s="166">
        <f t="shared" si="16"/>
        <v>0</v>
      </c>
    </row>
    <row r="155" spans="1:6" ht="38.25" x14ac:dyDescent="0.25">
      <c r="A155" s="33" t="s">
        <v>412</v>
      </c>
      <c r="B155" s="34" t="s">
        <v>7</v>
      </c>
      <c r="C155" s="35" t="s">
        <v>413</v>
      </c>
      <c r="D155" s="36">
        <v>4</v>
      </c>
      <c r="E155" s="231"/>
      <c r="F155" s="166">
        <f t="shared" si="16"/>
        <v>0</v>
      </c>
    </row>
    <row r="156" spans="1:6" ht="63.75" x14ac:dyDescent="0.25">
      <c r="A156" s="33" t="s">
        <v>414</v>
      </c>
      <c r="B156" s="34" t="s">
        <v>7</v>
      </c>
      <c r="C156" s="35" t="s">
        <v>415</v>
      </c>
      <c r="D156" s="36">
        <v>12</v>
      </c>
      <c r="E156" s="231"/>
      <c r="F156" s="166">
        <f t="shared" si="16"/>
        <v>0</v>
      </c>
    </row>
    <row r="157" spans="1:6" ht="38.25" x14ac:dyDescent="0.25">
      <c r="A157" s="33" t="s">
        <v>416</v>
      </c>
      <c r="B157" s="34" t="s">
        <v>7</v>
      </c>
      <c r="C157" s="35" t="s">
        <v>417</v>
      </c>
      <c r="D157" s="36">
        <v>19</v>
      </c>
      <c r="E157" s="231"/>
      <c r="F157" s="166">
        <f t="shared" si="16"/>
        <v>0</v>
      </c>
    </row>
    <row r="158" spans="1:6" x14ac:dyDescent="0.25">
      <c r="A158" s="23"/>
      <c r="B158" s="24"/>
      <c r="C158" s="25"/>
      <c r="D158" s="110" t="s">
        <v>1</v>
      </c>
      <c r="E158" s="176"/>
      <c r="F158" s="20"/>
    </row>
    <row r="159" spans="1:6" x14ac:dyDescent="0.25">
      <c r="A159" s="273" t="s">
        <v>418</v>
      </c>
      <c r="B159" s="274"/>
      <c r="C159" s="274"/>
      <c r="D159" s="111" t="s">
        <v>1</v>
      </c>
      <c r="E159" s="111" t="s">
        <v>1</v>
      </c>
      <c r="F159" s="22"/>
    </row>
    <row r="160" spans="1:6" x14ac:dyDescent="0.25">
      <c r="A160" s="23"/>
      <c r="B160" s="24"/>
      <c r="C160" s="25"/>
      <c r="D160" s="110" t="s">
        <v>1</v>
      </c>
      <c r="E160" s="176"/>
      <c r="F160" s="20"/>
    </row>
    <row r="161" spans="1:6" ht="51" x14ac:dyDescent="0.25">
      <c r="A161" s="26" t="s">
        <v>419</v>
      </c>
      <c r="B161" s="27" t="s">
        <v>7</v>
      </c>
      <c r="C161" s="35" t="s">
        <v>420</v>
      </c>
      <c r="D161" s="29">
        <v>43</v>
      </c>
      <c r="E161" s="221"/>
      <c r="F161" s="166">
        <f t="shared" ref="F161:F170" si="17">D161*E161</f>
        <v>0</v>
      </c>
    </row>
    <row r="162" spans="1:6" ht="51" x14ac:dyDescent="0.25">
      <c r="A162" s="26" t="s">
        <v>421</v>
      </c>
      <c r="B162" s="27" t="s">
        <v>7</v>
      </c>
      <c r="C162" s="30" t="s">
        <v>422</v>
      </c>
      <c r="D162" s="36">
        <v>4</v>
      </c>
      <c r="E162" s="221"/>
      <c r="F162" s="166">
        <f t="shared" si="17"/>
        <v>0</v>
      </c>
    </row>
    <row r="163" spans="1:6" ht="51" x14ac:dyDescent="0.25">
      <c r="A163" s="26" t="s">
        <v>423</v>
      </c>
      <c r="B163" s="27" t="s">
        <v>7</v>
      </c>
      <c r="C163" s="30" t="s">
        <v>424</v>
      </c>
      <c r="D163" s="36">
        <v>26</v>
      </c>
      <c r="E163" s="221"/>
      <c r="F163" s="166">
        <f t="shared" si="17"/>
        <v>0</v>
      </c>
    </row>
    <row r="164" spans="1:6" ht="51" x14ac:dyDescent="0.25">
      <c r="A164" s="26" t="s">
        <v>425</v>
      </c>
      <c r="B164" s="27" t="s">
        <v>7</v>
      </c>
      <c r="C164" s="30" t="s">
        <v>426</v>
      </c>
      <c r="D164" s="36">
        <v>2</v>
      </c>
      <c r="E164" s="221"/>
      <c r="F164" s="166">
        <f t="shared" si="17"/>
        <v>0</v>
      </c>
    </row>
    <row r="165" spans="1:6" x14ac:dyDescent="0.25">
      <c r="A165" s="26" t="s">
        <v>427</v>
      </c>
      <c r="B165" s="27" t="s">
        <v>7</v>
      </c>
      <c r="C165" s="30" t="s">
        <v>428</v>
      </c>
      <c r="D165" s="29">
        <v>43</v>
      </c>
      <c r="E165" s="221"/>
      <c r="F165" s="166">
        <f t="shared" si="17"/>
        <v>0</v>
      </c>
    </row>
    <row r="166" spans="1:6" ht="51" x14ac:dyDescent="0.25">
      <c r="A166" s="26" t="s">
        <v>429</v>
      </c>
      <c r="B166" s="27" t="s">
        <v>7</v>
      </c>
      <c r="C166" s="28" t="s">
        <v>430</v>
      </c>
      <c r="D166" s="29">
        <v>24</v>
      </c>
      <c r="E166" s="221"/>
      <c r="F166" s="166">
        <f t="shared" si="17"/>
        <v>0</v>
      </c>
    </row>
    <row r="167" spans="1:6" ht="51" x14ac:dyDescent="0.25">
      <c r="A167" s="26" t="s">
        <v>431</v>
      </c>
      <c r="B167" s="27" t="s">
        <v>7</v>
      </c>
      <c r="C167" s="28" t="s">
        <v>432</v>
      </c>
      <c r="D167" s="29">
        <v>19</v>
      </c>
      <c r="E167" s="221"/>
      <c r="F167" s="166">
        <f t="shared" si="17"/>
        <v>0</v>
      </c>
    </row>
    <row r="168" spans="1:6" ht="51" x14ac:dyDescent="0.25">
      <c r="A168" s="26" t="s">
        <v>433</v>
      </c>
      <c r="B168" s="27" t="s">
        <v>7</v>
      </c>
      <c r="C168" s="28" t="s">
        <v>434</v>
      </c>
      <c r="D168" s="29">
        <v>32</v>
      </c>
      <c r="E168" s="221"/>
      <c r="F168" s="166">
        <f t="shared" si="17"/>
        <v>0</v>
      </c>
    </row>
    <row r="169" spans="1:6" ht="89.25" x14ac:dyDescent="0.25">
      <c r="A169" s="26" t="s">
        <v>435</v>
      </c>
      <c r="B169" s="27" t="s">
        <v>7</v>
      </c>
      <c r="C169" s="30" t="s">
        <v>436</v>
      </c>
      <c r="D169" s="36">
        <v>19</v>
      </c>
      <c r="E169" s="221"/>
      <c r="F169" s="166">
        <f t="shared" si="17"/>
        <v>0</v>
      </c>
    </row>
    <row r="170" spans="1:6" ht="38.25" x14ac:dyDescent="0.25">
      <c r="A170" s="26" t="s">
        <v>437</v>
      </c>
      <c r="B170" s="27" t="s">
        <v>7</v>
      </c>
      <c r="C170" s="30" t="s">
        <v>438</v>
      </c>
      <c r="D170" s="36">
        <v>17</v>
      </c>
      <c r="E170" s="221"/>
      <c r="F170" s="166">
        <f t="shared" si="17"/>
        <v>0</v>
      </c>
    </row>
    <row r="171" spans="1:6" x14ac:dyDescent="0.25">
      <c r="A171" s="23"/>
      <c r="B171" s="24"/>
      <c r="C171" s="25"/>
      <c r="D171" s="110" t="s">
        <v>1</v>
      </c>
      <c r="E171" s="176"/>
      <c r="F171" s="20"/>
    </row>
    <row r="172" spans="1:6" x14ac:dyDescent="0.25">
      <c r="A172" s="273" t="s">
        <v>439</v>
      </c>
      <c r="B172" s="274"/>
      <c r="C172" s="274"/>
      <c r="D172" s="111" t="s">
        <v>1</v>
      </c>
      <c r="E172" s="111" t="s">
        <v>1</v>
      </c>
      <c r="F172" s="22"/>
    </row>
    <row r="173" spans="1:6" x14ac:dyDescent="0.25">
      <c r="A173" s="23"/>
      <c r="B173" s="24"/>
      <c r="C173" s="25"/>
      <c r="D173" s="110" t="s">
        <v>1</v>
      </c>
      <c r="E173" s="176"/>
      <c r="F173" s="20"/>
    </row>
    <row r="174" spans="1:6" ht="63.75" x14ac:dyDescent="0.25">
      <c r="A174" s="26" t="s">
        <v>440</v>
      </c>
      <c r="B174" s="27" t="s">
        <v>7</v>
      </c>
      <c r="C174" s="30" t="s">
        <v>441</v>
      </c>
      <c r="D174" s="29">
        <v>5</v>
      </c>
      <c r="E174" s="221"/>
      <c r="F174" s="166">
        <f t="shared" ref="F174:F175" si="18">D174*E174</f>
        <v>0</v>
      </c>
    </row>
    <row r="175" spans="1:6" ht="114.75" x14ac:dyDescent="0.25">
      <c r="A175" s="26" t="s">
        <v>442</v>
      </c>
      <c r="B175" s="27" t="s">
        <v>33</v>
      </c>
      <c r="C175" s="30" t="s">
        <v>443</v>
      </c>
      <c r="D175" s="29">
        <v>14.290000000000001</v>
      </c>
      <c r="E175" s="221"/>
      <c r="F175" s="166">
        <f t="shared" si="18"/>
        <v>0</v>
      </c>
    </row>
    <row r="176" spans="1:6" x14ac:dyDescent="0.25">
      <c r="A176" s="23"/>
      <c r="B176" s="24"/>
      <c r="C176" s="25"/>
      <c r="D176" s="110" t="s">
        <v>1</v>
      </c>
      <c r="E176" s="176"/>
      <c r="F176" s="20"/>
    </row>
    <row r="177" spans="1:6" ht="15.75" x14ac:dyDescent="0.25">
      <c r="A177" s="279" t="s">
        <v>556</v>
      </c>
      <c r="B177" s="279"/>
      <c r="C177" s="279"/>
      <c r="D177" s="279"/>
      <c r="E177" s="279"/>
      <c r="F177" s="279"/>
    </row>
    <row r="178" spans="1:6" ht="15.75" x14ac:dyDescent="0.25">
      <c r="A178" s="147"/>
      <c r="B178" s="147"/>
      <c r="C178" s="147"/>
      <c r="D178" s="112" t="s">
        <v>1</v>
      </c>
      <c r="E178" s="153"/>
      <c r="F178" s="153"/>
    </row>
    <row r="179" spans="1:6" x14ac:dyDescent="0.25">
      <c r="A179" s="273" t="s">
        <v>557</v>
      </c>
      <c r="B179" s="274"/>
      <c r="C179" s="274"/>
      <c r="D179" s="111" t="s">
        <v>1</v>
      </c>
      <c r="E179" s="150"/>
      <c r="F179" s="151"/>
    </row>
    <row r="180" spans="1:6" x14ac:dyDescent="0.25">
      <c r="A180" s="137"/>
      <c r="B180" s="142"/>
      <c r="C180" s="146"/>
      <c r="D180" s="238" t="s">
        <v>1</v>
      </c>
      <c r="E180" s="154"/>
      <c r="F180" s="154"/>
    </row>
    <row r="181" spans="1:6" ht="38.25" x14ac:dyDescent="0.25">
      <c r="A181" s="140" t="s">
        <v>558</v>
      </c>
      <c r="B181" s="143" t="s">
        <v>7</v>
      </c>
      <c r="C181" s="145" t="s">
        <v>559</v>
      </c>
      <c r="D181" s="141">
        <v>8</v>
      </c>
      <c r="E181" s="141"/>
      <c r="F181" s="166">
        <f t="shared" ref="F181:F190" si="19">D181*E181</f>
        <v>0</v>
      </c>
    </row>
    <row r="182" spans="1:6" ht="51" x14ac:dyDescent="0.25">
      <c r="A182" s="140" t="s">
        <v>560</v>
      </c>
      <c r="B182" s="143" t="s">
        <v>7</v>
      </c>
      <c r="C182" s="145" t="s">
        <v>664</v>
      </c>
      <c r="D182" s="141">
        <v>1</v>
      </c>
      <c r="E182" s="141"/>
      <c r="F182" s="166">
        <f t="shared" si="19"/>
        <v>0</v>
      </c>
    </row>
    <row r="183" spans="1:6" ht="51" x14ac:dyDescent="0.25">
      <c r="A183" s="140" t="s">
        <v>564</v>
      </c>
      <c r="B183" s="143" t="s">
        <v>7</v>
      </c>
      <c r="C183" s="145" t="s">
        <v>665</v>
      </c>
      <c r="D183" s="141">
        <v>5</v>
      </c>
      <c r="E183" s="141"/>
      <c r="F183" s="166">
        <f t="shared" si="19"/>
        <v>0</v>
      </c>
    </row>
    <row r="184" spans="1:6" ht="51" x14ac:dyDescent="0.25">
      <c r="A184" s="140" t="s">
        <v>666</v>
      </c>
      <c r="B184" s="143" t="s">
        <v>7</v>
      </c>
      <c r="C184" s="145" t="s">
        <v>667</v>
      </c>
      <c r="D184" s="141">
        <v>1</v>
      </c>
      <c r="E184" s="141"/>
      <c r="F184" s="166">
        <f t="shared" si="19"/>
        <v>0</v>
      </c>
    </row>
    <row r="185" spans="1:6" ht="51" x14ac:dyDescent="0.25">
      <c r="A185" s="140" t="s">
        <v>668</v>
      </c>
      <c r="B185" s="143" t="s">
        <v>7</v>
      </c>
      <c r="C185" s="145" t="s">
        <v>669</v>
      </c>
      <c r="D185" s="141">
        <v>1</v>
      </c>
      <c r="E185" s="141"/>
      <c r="F185" s="166">
        <f t="shared" si="19"/>
        <v>0</v>
      </c>
    </row>
    <row r="186" spans="1:6" ht="76.5" x14ac:dyDescent="0.25">
      <c r="A186" s="140" t="s">
        <v>670</v>
      </c>
      <c r="B186" s="143" t="s">
        <v>7</v>
      </c>
      <c r="C186" s="145" t="s">
        <v>671</v>
      </c>
      <c r="D186" s="141">
        <v>1</v>
      </c>
      <c r="E186" s="141"/>
      <c r="F186" s="166">
        <f t="shared" si="19"/>
        <v>0</v>
      </c>
    </row>
    <row r="187" spans="1:6" ht="76.5" x14ac:dyDescent="0.25">
      <c r="A187" s="140" t="s">
        <v>672</v>
      </c>
      <c r="B187" s="143" t="s">
        <v>7</v>
      </c>
      <c r="C187" s="145" t="s">
        <v>673</v>
      </c>
      <c r="D187" s="141">
        <v>1</v>
      </c>
      <c r="E187" s="141"/>
      <c r="F187" s="166">
        <f t="shared" si="19"/>
        <v>0</v>
      </c>
    </row>
    <row r="188" spans="1:6" ht="76.5" x14ac:dyDescent="0.25">
      <c r="A188" s="140" t="s">
        <v>566</v>
      </c>
      <c r="B188" s="143" t="s">
        <v>7</v>
      </c>
      <c r="C188" s="182" t="s">
        <v>674</v>
      </c>
      <c r="D188" s="141">
        <v>1</v>
      </c>
      <c r="E188" s="141"/>
      <c r="F188" s="166">
        <f t="shared" si="19"/>
        <v>0</v>
      </c>
    </row>
    <row r="189" spans="1:6" ht="76.5" x14ac:dyDescent="0.25">
      <c r="A189" s="140" t="s">
        <v>570</v>
      </c>
      <c r="B189" s="143" t="s">
        <v>7</v>
      </c>
      <c r="C189" s="145" t="s">
        <v>675</v>
      </c>
      <c r="D189" s="141">
        <v>2</v>
      </c>
      <c r="E189" s="141"/>
      <c r="F189" s="166">
        <f t="shared" si="19"/>
        <v>0</v>
      </c>
    </row>
    <row r="190" spans="1:6" ht="76.5" x14ac:dyDescent="0.25">
      <c r="A190" s="140" t="s">
        <v>676</v>
      </c>
      <c r="B190" s="143" t="s">
        <v>7</v>
      </c>
      <c r="C190" s="182" t="s">
        <v>677</v>
      </c>
      <c r="D190" s="141">
        <v>1</v>
      </c>
      <c r="E190" s="141"/>
      <c r="F190" s="166">
        <f t="shared" si="19"/>
        <v>0</v>
      </c>
    </row>
    <row r="191" spans="1:6" x14ac:dyDescent="0.25">
      <c r="A191" s="137"/>
      <c r="B191" s="142"/>
      <c r="C191" s="146"/>
      <c r="D191" s="110" t="s">
        <v>1</v>
      </c>
      <c r="E191" s="148"/>
      <c r="F191" s="148"/>
    </row>
    <row r="192" spans="1:6" x14ac:dyDescent="0.25">
      <c r="A192" s="273" t="s">
        <v>580</v>
      </c>
      <c r="B192" s="274"/>
      <c r="C192" s="274"/>
      <c r="D192" s="111" t="s">
        <v>1</v>
      </c>
      <c r="E192" s="150"/>
      <c r="F192" s="151"/>
    </row>
    <row r="193" spans="1:6" x14ac:dyDescent="0.25">
      <c r="A193" s="137"/>
      <c r="B193" s="142"/>
      <c r="C193" s="146"/>
      <c r="D193" s="110" t="s">
        <v>1</v>
      </c>
      <c r="E193" s="148"/>
      <c r="F193" s="148"/>
    </row>
    <row r="194" spans="1:6" ht="76.5" x14ac:dyDescent="0.25">
      <c r="A194" s="140" t="s">
        <v>581</v>
      </c>
      <c r="B194" s="143" t="s">
        <v>4</v>
      </c>
      <c r="C194" s="145" t="s">
        <v>678</v>
      </c>
      <c r="D194" s="178">
        <v>620</v>
      </c>
      <c r="E194" s="141"/>
      <c r="F194" s="166">
        <f t="shared" ref="F194:F197" si="20">D194*E194</f>
        <v>0</v>
      </c>
    </row>
    <row r="195" spans="1:6" ht="89.25" x14ac:dyDescent="0.25">
      <c r="A195" s="140" t="s">
        <v>591</v>
      </c>
      <c r="B195" s="143" t="s">
        <v>33</v>
      </c>
      <c r="C195" s="145" t="s">
        <v>679</v>
      </c>
      <c r="D195" s="178">
        <v>46</v>
      </c>
      <c r="E195" s="141"/>
      <c r="F195" s="166">
        <f t="shared" si="20"/>
        <v>0</v>
      </c>
    </row>
    <row r="196" spans="1:6" ht="51" x14ac:dyDescent="0.25">
      <c r="A196" s="140" t="s">
        <v>599</v>
      </c>
      <c r="B196" s="143" t="s">
        <v>4</v>
      </c>
      <c r="C196" s="145" t="s">
        <v>680</v>
      </c>
      <c r="D196" s="178">
        <v>87</v>
      </c>
      <c r="E196" s="141"/>
      <c r="F196" s="166">
        <f t="shared" si="20"/>
        <v>0</v>
      </c>
    </row>
    <row r="197" spans="1:6" ht="114.75" x14ac:dyDescent="0.25">
      <c r="A197" s="140" t="s">
        <v>442</v>
      </c>
      <c r="B197" s="143" t="s">
        <v>33</v>
      </c>
      <c r="C197" s="145" t="s">
        <v>443</v>
      </c>
      <c r="D197" s="141">
        <v>14.290000000000001</v>
      </c>
      <c r="E197" s="141"/>
      <c r="F197" s="166">
        <f t="shared" si="20"/>
        <v>0</v>
      </c>
    </row>
    <row r="198" spans="1:6" x14ac:dyDescent="0.25">
      <c r="A198" s="137"/>
      <c r="B198" s="142"/>
      <c r="C198" s="146"/>
      <c r="D198" s="110" t="s">
        <v>1</v>
      </c>
      <c r="E198" s="148"/>
      <c r="F198" s="148"/>
    </row>
    <row r="199" spans="1:6" x14ac:dyDescent="0.25">
      <c r="A199" s="273" t="s">
        <v>444</v>
      </c>
      <c r="B199" s="274"/>
      <c r="C199" s="274"/>
      <c r="D199" s="111" t="s">
        <v>1</v>
      </c>
      <c r="E199" s="150"/>
      <c r="F199" s="151"/>
    </row>
    <row r="200" spans="1:6" x14ac:dyDescent="0.25">
      <c r="A200" s="137"/>
      <c r="B200" s="142"/>
      <c r="C200" s="146"/>
      <c r="D200" s="110" t="s">
        <v>1</v>
      </c>
      <c r="E200" s="148"/>
      <c r="F200" s="148"/>
    </row>
    <row r="201" spans="1:6" ht="25.5" x14ac:dyDescent="0.25">
      <c r="A201" s="140" t="s">
        <v>445</v>
      </c>
      <c r="B201" s="143" t="s">
        <v>7</v>
      </c>
      <c r="C201" s="145" t="s">
        <v>446</v>
      </c>
      <c r="D201" s="141">
        <v>3</v>
      </c>
      <c r="E201" s="141"/>
      <c r="F201" s="166">
        <f t="shared" ref="F201" si="21">D201*E201</f>
        <v>0</v>
      </c>
    </row>
    <row r="202" spans="1:6" x14ac:dyDescent="0.25">
      <c r="A202" s="137"/>
      <c r="B202" s="142"/>
      <c r="C202" s="146"/>
      <c r="D202" s="148" t="s">
        <v>1</v>
      </c>
      <c r="E202" s="148"/>
      <c r="F202" s="148"/>
    </row>
    <row r="203" spans="1:6" x14ac:dyDescent="0.25">
      <c r="A203" s="273" t="s">
        <v>447</v>
      </c>
      <c r="B203" s="274"/>
      <c r="C203" s="274"/>
      <c r="D203" s="150" t="s">
        <v>1</v>
      </c>
      <c r="E203" s="150"/>
      <c r="F203" s="151"/>
    </row>
    <row r="204" spans="1:6" x14ac:dyDescent="0.25">
      <c r="A204" s="137"/>
      <c r="B204" s="142"/>
      <c r="C204" s="146"/>
      <c r="D204" s="148" t="s">
        <v>1</v>
      </c>
      <c r="E204" s="148"/>
      <c r="F204" s="148"/>
    </row>
    <row r="205" spans="1:6" x14ac:dyDescent="0.25">
      <c r="A205" s="140" t="s">
        <v>448</v>
      </c>
      <c r="B205" s="143" t="s">
        <v>4</v>
      </c>
      <c r="C205" s="145" t="s">
        <v>449</v>
      </c>
      <c r="D205" s="141">
        <v>25</v>
      </c>
      <c r="E205" s="141"/>
      <c r="F205" s="166">
        <f t="shared" ref="F205" si="22">D205*E205</f>
        <v>0</v>
      </c>
    </row>
    <row r="207" spans="1:6" ht="15.75" x14ac:dyDescent="0.25">
      <c r="A207" s="279" t="s">
        <v>167</v>
      </c>
      <c r="B207" s="279"/>
      <c r="C207" s="279"/>
      <c r="D207" s="279"/>
      <c r="E207" s="279"/>
      <c r="F207" s="279"/>
    </row>
    <row r="208" spans="1:6" x14ac:dyDescent="0.25">
      <c r="A208" s="137"/>
      <c r="B208" s="142"/>
      <c r="C208" s="146"/>
      <c r="D208" s="153" t="s">
        <v>1</v>
      </c>
      <c r="E208" s="153"/>
      <c r="F208" s="153"/>
    </row>
    <row r="209" spans="1:6" ht="14.45" customHeight="1" x14ac:dyDescent="0.25">
      <c r="A209" s="273" t="s">
        <v>452</v>
      </c>
      <c r="B209" s="274"/>
      <c r="C209" s="274"/>
      <c r="D209" s="150" t="s">
        <v>1</v>
      </c>
      <c r="E209" s="150"/>
      <c r="F209" s="151"/>
    </row>
    <row r="210" spans="1:6" x14ac:dyDescent="0.25">
      <c r="A210" s="137"/>
      <c r="B210" s="142"/>
      <c r="C210" s="146"/>
      <c r="D210" s="154" t="s">
        <v>1</v>
      </c>
      <c r="E210" s="154"/>
      <c r="F210" s="154"/>
    </row>
    <row r="211" spans="1:6" x14ac:dyDescent="0.25">
      <c r="A211" s="140" t="s">
        <v>453</v>
      </c>
      <c r="B211" s="143" t="s">
        <v>7</v>
      </c>
      <c r="C211" s="145" t="s">
        <v>454</v>
      </c>
      <c r="D211" s="141">
        <v>10</v>
      </c>
      <c r="E211" s="141"/>
      <c r="F211" s="166">
        <f t="shared" ref="F211" si="23">D211*E211</f>
        <v>0</v>
      </c>
    </row>
    <row r="212" spans="1:6" x14ac:dyDescent="0.25">
      <c r="A212" s="137"/>
      <c r="B212" s="142"/>
      <c r="C212" s="146"/>
      <c r="D212" s="153" t="s">
        <v>1</v>
      </c>
      <c r="E212" s="153"/>
      <c r="F212" s="153"/>
    </row>
    <row r="213" spans="1:6" x14ac:dyDescent="0.25">
      <c r="A213" s="273" t="s">
        <v>455</v>
      </c>
      <c r="B213" s="274"/>
      <c r="C213" s="274"/>
      <c r="D213" s="150" t="s">
        <v>1</v>
      </c>
      <c r="E213" s="150"/>
      <c r="F213" s="151"/>
    </row>
    <row r="214" spans="1:6" x14ac:dyDescent="0.25">
      <c r="A214" s="137"/>
      <c r="B214" s="142"/>
      <c r="C214" s="146"/>
      <c r="D214" s="154" t="s">
        <v>1</v>
      </c>
      <c r="E214" s="154"/>
      <c r="F214" s="154"/>
    </row>
    <row r="215" spans="1:6" ht="38.25" x14ac:dyDescent="0.25">
      <c r="A215" s="140" t="s">
        <v>456</v>
      </c>
      <c r="B215" s="143" t="s">
        <v>4</v>
      </c>
      <c r="C215" s="145" t="s">
        <v>457</v>
      </c>
      <c r="D215" s="141">
        <v>23</v>
      </c>
      <c r="E215" s="141"/>
      <c r="F215" s="166">
        <f t="shared" ref="F215" si="24">D215*E215</f>
        <v>0</v>
      </c>
    </row>
    <row r="216" spans="1:6" x14ac:dyDescent="0.25">
      <c r="A216" s="137"/>
      <c r="B216" s="142"/>
      <c r="C216" s="146"/>
      <c r="D216" s="154" t="s">
        <v>1</v>
      </c>
      <c r="E216" s="154"/>
      <c r="F216" s="154"/>
    </row>
    <row r="217" spans="1:6" x14ac:dyDescent="0.25">
      <c r="A217" s="273" t="s">
        <v>168</v>
      </c>
      <c r="B217" s="274"/>
      <c r="C217" s="274"/>
      <c r="D217" s="150" t="s">
        <v>1</v>
      </c>
      <c r="E217" s="150"/>
      <c r="F217" s="151"/>
    </row>
    <row r="218" spans="1:6" x14ac:dyDescent="0.25">
      <c r="A218" s="137"/>
      <c r="B218" s="142"/>
      <c r="C218" s="146"/>
      <c r="D218" s="154" t="s">
        <v>1</v>
      </c>
      <c r="E218" s="154"/>
      <c r="F218" s="154"/>
    </row>
    <row r="219" spans="1:6" x14ac:dyDescent="0.25">
      <c r="A219" s="140" t="s">
        <v>169</v>
      </c>
      <c r="B219" s="143" t="s">
        <v>730</v>
      </c>
      <c r="C219" s="145" t="s">
        <v>458</v>
      </c>
      <c r="D219" s="141"/>
      <c r="E219" s="141"/>
      <c r="F219" s="166">
        <v>2000</v>
      </c>
    </row>
    <row r="220" spans="1:6" ht="38.25" x14ac:dyDescent="0.25">
      <c r="A220" s="140" t="s">
        <v>459</v>
      </c>
      <c r="B220" s="143" t="s">
        <v>291</v>
      </c>
      <c r="C220" s="145" t="s">
        <v>733</v>
      </c>
      <c r="D220" s="141">
        <v>50</v>
      </c>
      <c r="E220" s="141"/>
      <c r="F220" s="166">
        <f>D220*E220</f>
        <v>0</v>
      </c>
    </row>
    <row r="221" spans="1:6" x14ac:dyDescent="0.25">
      <c r="A221" s="140" t="s">
        <v>460</v>
      </c>
      <c r="B221" s="143" t="s">
        <v>730</v>
      </c>
      <c r="C221" s="145" t="s">
        <v>461</v>
      </c>
      <c r="D221" s="141"/>
      <c r="E221" s="141"/>
      <c r="F221" s="166">
        <v>500</v>
      </c>
    </row>
    <row r="222" spans="1:6" ht="63.75" x14ac:dyDescent="0.25">
      <c r="A222" s="140" t="s">
        <v>462</v>
      </c>
      <c r="B222" s="143" t="s">
        <v>7</v>
      </c>
      <c r="C222" s="145" t="s">
        <v>734</v>
      </c>
      <c r="D222" s="141">
        <v>1</v>
      </c>
      <c r="E222" s="141"/>
      <c r="F222" s="166">
        <f t="shared" ref="F222:F223" si="25">D222*E222</f>
        <v>0</v>
      </c>
    </row>
    <row r="223" spans="1:6" ht="38.25" x14ac:dyDescent="0.25">
      <c r="A223" s="140" t="s">
        <v>463</v>
      </c>
      <c r="B223" s="143" t="s">
        <v>7</v>
      </c>
      <c r="C223" s="145" t="s">
        <v>732</v>
      </c>
      <c r="D223" s="141">
        <v>1</v>
      </c>
      <c r="E223" s="141"/>
      <c r="F223" s="166">
        <f t="shared" si="25"/>
        <v>0</v>
      </c>
    </row>
  </sheetData>
  <mergeCells count="40">
    <mergeCell ref="A203:C203"/>
    <mergeCell ref="A207:F207"/>
    <mergeCell ref="A209:C209"/>
    <mergeCell ref="A213:C213"/>
    <mergeCell ref="A217:C217"/>
    <mergeCell ref="A7:F7"/>
    <mergeCell ref="A9:C9"/>
    <mergeCell ref="A16:C16"/>
    <mergeCell ref="A17:C17"/>
    <mergeCell ref="A27:C27"/>
    <mergeCell ref="A36:C36"/>
    <mergeCell ref="A177:F177"/>
    <mergeCell ref="A179:C179"/>
    <mergeCell ref="A192:C192"/>
    <mergeCell ref="A70:C70"/>
    <mergeCell ref="A74:C74"/>
    <mergeCell ref="A81:C81"/>
    <mergeCell ref="A86:C86"/>
    <mergeCell ref="A94:F94"/>
    <mergeCell ref="A96:C96"/>
    <mergeCell ref="A137:F137"/>
    <mergeCell ref="A45:C45"/>
    <mergeCell ref="A46:C46"/>
    <mergeCell ref="A51:F51"/>
    <mergeCell ref="A53:C53"/>
    <mergeCell ref="A118:C118"/>
    <mergeCell ref="A66:C66"/>
    <mergeCell ref="A124:C124"/>
    <mergeCell ref="A126:C126"/>
    <mergeCell ref="A133:C133"/>
    <mergeCell ref="A97:C97"/>
    <mergeCell ref="A102:C102"/>
    <mergeCell ref="A106:C106"/>
    <mergeCell ref="A110:C110"/>
    <mergeCell ref="A112:C112"/>
    <mergeCell ref="A199:C199"/>
    <mergeCell ref="A159:C159"/>
    <mergeCell ref="A172:C172"/>
    <mergeCell ref="A139:C139"/>
    <mergeCell ref="A143:C1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363"/>
  <sheetViews>
    <sheetView topLeftCell="A251" workbookViewId="0">
      <selection activeCell="H258" sqref="H258"/>
    </sheetView>
  </sheetViews>
  <sheetFormatPr defaultColWidth="8.85546875" defaultRowHeight="15" x14ac:dyDescent="0.25"/>
  <cols>
    <col min="1" max="2" width="8.85546875" style="136"/>
    <col min="3" max="3" width="34.7109375" style="136" customWidth="1"/>
    <col min="4" max="5" width="8.85546875" style="136"/>
    <col min="6" max="6" width="8.85546875" style="136" bestFit="1" customWidth="1"/>
    <col min="7" max="16384" width="8.85546875" style="136"/>
  </cols>
  <sheetData>
    <row r="2" spans="1:6" ht="21" x14ac:dyDescent="0.35">
      <c r="B2" s="201" t="s">
        <v>649</v>
      </c>
    </row>
    <row r="3" spans="1:6" x14ac:dyDescent="0.25">
      <c r="B3" s="136" t="s">
        <v>661</v>
      </c>
    </row>
    <row r="4" spans="1:6" s="220" customFormat="1" x14ac:dyDescent="0.25">
      <c r="A4" s="219" t="s">
        <v>464</v>
      </c>
    </row>
    <row r="6" spans="1:6" ht="15.75" x14ac:dyDescent="0.25">
      <c r="A6" s="283" t="s">
        <v>0</v>
      </c>
      <c r="B6" s="283"/>
      <c r="C6" s="283"/>
      <c r="D6" s="283"/>
      <c r="E6" s="283"/>
      <c r="F6" s="283"/>
    </row>
    <row r="7" spans="1:6" x14ac:dyDescent="0.25">
      <c r="A7" s="132" t="s">
        <v>19</v>
      </c>
      <c r="B7" s="132" t="s">
        <v>20</v>
      </c>
      <c r="C7" s="132" t="s">
        <v>21</v>
      </c>
      <c r="D7" s="133" t="s">
        <v>22</v>
      </c>
      <c r="E7" s="133" t="s">
        <v>23</v>
      </c>
      <c r="F7" s="133" t="s">
        <v>24</v>
      </c>
    </row>
    <row r="8" spans="1:6" x14ac:dyDescent="0.25">
      <c r="A8" s="280" t="s">
        <v>236</v>
      </c>
      <c r="B8" s="281"/>
      <c r="C8" s="281"/>
      <c r="D8" s="161" t="s">
        <v>1</v>
      </c>
      <c r="E8" s="161"/>
      <c r="F8" s="162" t="s">
        <v>1</v>
      </c>
    </row>
    <row r="9" spans="1:6" x14ac:dyDescent="0.25">
      <c r="A9" s="155"/>
      <c r="B9" s="156"/>
      <c r="C9" s="157"/>
      <c r="D9" s="160" t="s">
        <v>1</v>
      </c>
      <c r="E9" s="160"/>
      <c r="F9" s="160" t="s">
        <v>1</v>
      </c>
    </row>
    <row r="10" spans="1:6" ht="51" x14ac:dyDescent="0.25">
      <c r="A10" s="163" t="s">
        <v>237</v>
      </c>
      <c r="B10" s="164" t="s">
        <v>238</v>
      </c>
      <c r="C10" s="165" t="s">
        <v>239</v>
      </c>
      <c r="D10" s="166">
        <v>0.65100000000000013</v>
      </c>
      <c r="E10" s="222"/>
      <c r="F10" s="166">
        <f t="shared" ref="F10:F13" si="0">D10*E10</f>
        <v>0</v>
      </c>
    </row>
    <row r="11" spans="1:6" ht="51" x14ac:dyDescent="0.25">
      <c r="A11" s="163" t="s">
        <v>240</v>
      </c>
      <c r="B11" s="164" t="s">
        <v>238</v>
      </c>
      <c r="C11" s="165" t="s">
        <v>728</v>
      </c>
      <c r="D11" s="166">
        <v>0.65100000000000013</v>
      </c>
      <c r="E11" s="222"/>
      <c r="F11" s="166">
        <f t="shared" si="0"/>
        <v>0</v>
      </c>
    </row>
    <row r="12" spans="1:6" ht="51" x14ac:dyDescent="0.25">
      <c r="A12" s="163" t="s">
        <v>242</v>
      </c>
      <c r="B12" s="164" t="s">
        <v>7</v>
      </c>
      <c r="C12" s="165" t="s">
        <v>243</v>
      </c>
      <c r="D12" s="166">
        <v>47</v>
      </c>
      <c r="E12" s="222"/>
      <c r="F12" s="166">
        <f t="shared" si="0"/>
        <v>0</v>
      </c>
    </row>
    <row r="13" spans="1:6" ht="51" x14ac:dyDescent="0.25">
      <c r="A13" s="163" t="s">
        <v>244</v>
      </c>
      <c r="B13" s="164" t="s">
        <v>7</v>
      </c>
      <c r="C13" s="165" t="s">
        <v>465</v>
      </c>
      <c r="D13" s="179">
        <v>189</v>
      </c>
      <c r="E13" s="222"/>
      <c r="F13" s="166">
        <f t="shared" si="0"/>
        <v>0</v>
      </c>
    </row>
    <row r="14" spans="1:6" x14ac:dyDescent="0.25">
      <c r="A14" s="155"/>
      <c r="B14" s="156"/>
      <c r="C14" s="157"/>
      <c r="D14" s="172" t="s">
        <v>1</v>
      </c>
      <c r="E14" s="223"/>
      <c r="F14" s="172" t="s">
        <v>1</v>
      </c>
    </row>
    <row r="15" spans="1:6" x14ac:dyDescent="0.25">
      <c r="A15" s="280" t="s">
        <v>246</v>
      </c>
      <c r="B15" s="281"/>
      <c r="C15" s="281"/>
      <c r="D15" s="161" t="s">
        <v>1</v>
      </c>
      <c r="E15" s="161" t="s">
        <v>1</v>
      </c>
      <c r="F15" s="162" t="s">
        <v>1</v>
      </c>
    </row>
    <row r="16" spans="1:6" x14ac:dyDescent="0.25">
      <c r="A16" s="282" t="s">
        <v>247</v>
      </c>
      <c r="B16" s="282"/>
      <c r="C16" s="282"/>
      <c r="D16" s="167" t="s">
        <v>1</v>
      </c>
      <c r="E16" s="224"/>
      <c r="F16" s="167" t="s">
        <v>1</v>
      </c>
    </row>
    <row r="17" spans="1:6" x14ac:dyDescent="0.25">
      <c r="A17" s="155"/>
      <c r="B17" s="156"/>
      <c r="C17" s="157"/>
      <c r="D17" s="160" t="s">
        <v>1</v>
      </c>
      <c r="E17" s="225"/>
      <c r="F17" s="160" t="s">
        <v>1</v>
      </c>
    </row>
    <row r="18" spans="1:6" ht="38.25" x14ac:dyDescent="0.25">
      <c r="A18" s="163" t="s">
        <v>252</v>
      </c>
      <c r="B18" s="164" t="s">
        <v>7</v>
      </c>
      <c r="C18" s="165" t="s">
        <v>253</v>
      </c>
      <c r="D18" s="166">
        <v>5</v>
      </c>
      <c r="E18" s="222"/>
      <c r="F18" s="166">
        <f t="shared" ref="F18:F22" si="1">D18*E18</f>
        <v>0</v>
      </c>
    </row>
    <row r="19" spans="1:6" ht="38.25" x14ac:dyDescent="0.25">
      <c r="A19" s="163" t="s">
        <v>254</v>
      </c>
      <c r="B19" s="164" t="s">
        <v>7</v>
      </c>
      <c r="C19" s="165" t="s">
        <v>255</v>
      </c>
      <c r="D19" s="166">
        <v>8</v>
      </c>
      <c r="E19" s="222"/>
      <c r="F19" s="166">
        <f t="shared" si="1"/>
        <v>0</v>
      </c>
    </row>
    <row r="20" spans="1:6" ht="51" x14ac:dyDescent="0.25">
      <c r="A20" s="163" t="s">
        <v>256</v>
      </c>
      <c r="B20" s="164" t="s">
        <v>7</v>
      </c>
      <c r="C20" s="165" t="s">
        <v>257</v>
      </c>
      <c r="D20" s="166">
        <v>5</v>
      </c>
      <c r="E20" s="222"/>
      <c r="F20" s="166">
        <f t="shared" si="1"/>
        <v>0</v>
      </c>
    </row>
    <row r="21" spans="1:6" ht="51" x14ac:dyDescent="0.25">
      <c r="A21" s="163" t="s">
        <v>258</v>
      </c>
      <c r="B21" s="164" t="s">
        <v>7</v>
      </c>
      <c r="C21" s="165" t="s">
        <v>259</v>
      </c>
      <c r="D21" s="166">
        <v>8</v>
      </c>
      <c r="E21" s="222"/>
      <c r="F21" s="166">
        <f t="shared" si="1"/>
        <v>0</v>
      </c>
    </row>
    <row r="22" spans="1:6" ht="25.5" x14ac:dyDescent="0.25">
      <c r="A22" s="163" t="s">
        <v>260</v>
      </c>
      <c r="B22" s="164" t="s">
        <v>17</v>
      </c>
      <c r="C22" s="165" t="s">
        <v>261</v>
      </c>
      <c r="D22" s="166">
        <v>5</v>
      </c>
      <c r="E22" s="222"/>
      <c r="F22" s="166">
        <f t="shared" si="1"/>
        <v>0</v>
      </c>
    </row>
    <row r="23" spans="1:6" x14ac:dyDescent="0.25">
      <c r="A23" s="155"/>
      <c r="B23" s="156"/>
      <c r="C23" s="157"/>
      <c r="D23" s="160" t="s">
        <v>1</v>
      </c>
      <c r="E23" s="225"/>
      <c r="F23" s="160"/>
    </row>
    <row r="24" spans="1:6" x14ac:dyDescent="0.25">
      <c r="A24" s="278" t="s">
        <v>262</v>
      </c>
      <c r="B24" s="278"/>
      <c r="C24" s="278"/>
      <c r="D24" s="168" t="s">
        <v>1</v>
      </c>
      <c r="E24" s="226"/>
      <c r="F24" s="168"/>
    </row>
    <row r="25" spans="1:6" x14ac:dyDescent="0.25">
      <c r="A25" s="155"/>
      <c r="B25" s="156"/>
      <c r="C25" s="157"/>
      <c r="D25" s="160" t="s">
        <v>1</v>
      </c>
      <c r="E25" s="225"/>
      <c r="F25" s="160"/>
    </row>
    <row r="26" spans="1:6" ht="63.75" x14ac:dyDescent="0.25">
      <c r="A26" s="163" t="s">
        <v>263</v>
      </c>
      <c r="B26" s="164" t="s">
        <v>7</v>
      </c>
      <c r="C26" s="165" t="s">
        <v>466</v>
      </c>
      <c r="D26" s="166">
        <v>5</v>
      </c>
      <c r="E26" s="222"/>
      <c r="F26" s="166">
        <f t="shared" ref="F26:F34" si="2">D26*E26</f>
        <v>0</v>
      </c>
    </row>
    <row r="27" spans="1:6" ht="51" x14ac:dyDescent="0.25">
      <c r="A27" s="163" t="s">
        <v>467</v>
      </c>
      <c r="B27" s="164" t="s">
        <v>4</v>
      </c>
      <c r="C27" s="165" t="s">
        <v>468</v>
      </c>
      <c r="D27" s="166">
        <v>45</v>
      </c>
      <c r="E27" s="222"/>
      <c r="F27" s="166">
        <f t="shared" si="2"/>
        <v>0</v>
      </c>
    </row>
    <row r="28" spans="1:6" x14ac:dyDescent="0.25">
      <c r="A28" s="163" t="s">
        <v>469</v>
      </c>
      <c r="B28" s="164" t="s">
        <v>7</v>
      </c>
      <c r="C28" s="165" t="s">
        <v>470</v>
      </c>
      <c r="D28" s="166">
        <v>20</v>
      </c>
      <c r="E28" s="222"/>
      <c r="F28" s="166">
        <f t="shared" si="2"/>
        <v>0</v>
      </c>
    </row>
    <row r="29" spans="1:6" ht="38.25" x14ac:dyDescent="0.25">
      <c r="A29" s="163" t="s">
        <v>471</v>
      </c>
      <c r="B29" s="164" t="s">
        <v>7</v>
      </c>
      <c r="C29" s="165" t="s">
        <v>472</v>
      </c>
      <c r="D29" s="166">
        <v>6</v>
      </c>
      <c r="E29" s="222"/>
      <c r="F29" s="166">
        <f t="shared" si="2"/>
        <v>0</v>
      </c>
    </row>
    <row r="30" spans="1:6" ht="25.5" x14ac:dyDescent="0.25">
      <c r="A30" s="163" t="s">
        <v>269</v>
      </c>
      <c r="B30" s="164" t="s">
        <v>33</v>
      </c>
      <c r="C30" s="165" t="s">
        <v>473</v>
      </c>
      <c r="D30" s="166">
        <v>16</v>
      </c>
      <c r="E30" s="222"/>
      <c r="F30" s="166">
        <f t="shared" si="2"/>
        <v>0</v>
      </c>
    </row>
    <row r="31" spans="1:6" ht="25.5" x14ac:dyDescent="0.25">
      <c r="A31" s="163" t="s">
        <v>474</v>
      </c>
      <c r="B31" s="164" t="s">
        <v>4</v>
      </c>
      <c r="C31" s="165" t="s">
        <v>475</v>
      </c>
      <c r="D31" s="166">
        <v>21</v>
      </c>
      <c r="E31" s="222"/>
      <c r="F31" s="166">
        <f t="shared" si="2"/>
        <v>0</v>
      </c>
    </row>
    <row r="32" spans="1:6" ht="51" x14ac:dyDescent="0.25">
      <c r="A32" s="163" t="s">
        <v>271</v>
      </c>
      <c r="B32" s="164" t="s">
        <v>28</v>
      </c>
      <c r="C32" s="165" t="s">
        <v>476</v>
      </c>
      <c r="D32" s="166">
        <v>17.8</v>
      </c>
      <c r="E32" s="222"/>
      <c r="F32" s="166">
        <f t="shared" si="2"/>
        <v>0</v>
      </c>
    </row>
    <row r="33" spans="1:6" ht="38.25" x14ac:dyDescent="0.25">
      <c r="A33" s="163" t="s">
        <v>477</v>
      </c>
      <c r="B33" s="164" t="s">
        <v>28</v>
      </c>
      <c r="C33" s="165" t="s">
        <v>478</v>
      </c>
      <c r="D33" s="166">
        <v>60</v>
      </c>
      <c r="E33" s="222"/>
      <c r="F33" s="166">
        <f t="shared" si="2"/>
        <v>0</v>
      </c>
    </row>
    <row r="34" spans="1:6" ht="51" x14ac:dyDescent="0.25">
      <c r="A34" s="163" t="s">
        <v>273</v>
      </c>
      <c r="B34" s="164" t="s">
        <v>4</v>
      </c>
      <c r="C34" s="165" t="s">
        <v>479</v>
      </c>
      <c r="D34" s="166">
        <v>57</v>
      </c>
      <c r="E34" s="222"/>
      <c r="F34" s="166">
        <f t="shared" si="2"/>
        <v>0</v>
      </c>
    </row>
    <row r="35" spans="1:6" x14ac:dyDescent="0.25">
      <c r="A35" s="155"/>
      <c r="B35" s="156"/>
      <c r="C35" s="157"/>
      <c r="D35" s="169" t="s">
        <v>1</v>
      </c>
      <c r="E35" s="228"/>
      <c r="F35" s="169"/>
    </row>
    <row r="36" spans="1:6" x14ac:dyDescent="0.25">
      <c r="A36" s="278" t="s">
        <v>275</v>
      </c>
      <c r="B36" s="278"/>
      <c r="C36" s="278"/>
      <c r="D36" s="170" t="s">
        <v>1</v>
      </c>
      <c r="E36" s="229"/>
      <c r="F36" s="170"/>
    </row>
    <row r="37" spans="1:6" x14ac:dyDescent="0.25">
      <c r="A37" s="155"/>
      <c r="B37" s="156"/>
      <c r="C37" s="157"/>
      <c r="D37" s="169" t="s">
        <v>1</v>
      </c>
      <c r="E37" s="228"/>
      <c r="F37" s="169"/>
    </row>
    <row r="38" spans="1:6" ht="38.25" x14ac:dyDescent="0.25">
      <c r="A38" s="163" t="s">
        <v>278</v>
      </c>
      <c r="B38" s="164" t="s">
        <v>33</v>
      </c>
      <c r="C38" s="165" t="s">
        <v>279</v>
      </c>
      <c r="D38" s="166">
        <v>3570</v>
      </c>
      <c r="E38" s="222"/>
      <c r="F38" s="166">
        <f t="shared" ref="F38:F43" si="3">D38*E38</f>
        <v>0</v>
      </c>
    </row>
    <row r="39" spans="1:6" ht="38.25" x14ac:dyDescent="0.25">
      <c r="A39" s="163" t="s">
        <v>480</v>
      </c>
      <c r="B39" s="164" t="s">
        <v>33</v>
      </c>
      <c r="C39" s="165" t="s">
        <v>481</v>
      </c>
      <c r="D39" s="166">
        <v>3</v>
      </c>
      <c r="E39" s="222"/>
      <c r="F39" s="166">
        <f t="shared" si="3"/>
        <v>0</v>
      </c>
    </row>
    <row r="40" spans="1:6" ht="51" x14ac:dyDescent="0.25">
      <c r="A40" s="163" t="s">
        <v>482</v>
      </c>
      <c r="B40" s="164" t="s">
        <v>33</v>
      </c>
      <c r="C40" s="165" t="s">
        <v>483</v>
      </c>
      <c r="D40" s="166">
        <v>91.5</v>
      </c>
      <c r="E40" s="222"/>
      <c r="F40" s="166">
        <f t="shared" si="3"/>
        <v>0</v>
      </c>
    </row>
    <row r="41" spans="1:6" ht="38.25" x14ac:dyDescent="0.25">
      <c r="A41" s="163" t="s">
        <v>282</v>
      </c>
      <c r="B41" s="164" t="s">
        <v>33</v>
      </c>
      <c r="C41" s="165" t="s">
        <v>283</v>
      </c>
      <c r="D41" s="166">
        <v>476.45</v>
      </c>
      <c r="E41" s="222"/>
      <c r="F41" s="166">
        <f t="shared" si="3"/>
        <v>0</v>
      </c>
    </row>
    <row r="42" spans="1:6" ht="51" x14ac:dyDescent="0.25">
      <c r="A42" s="163" t="s">
        <v>286</v>
      </c>
      <c r="B42" s="164" t="s">
        <v>4</v>
      </c>
      <c r="C42" s="165" t="s">
        <v>484</v>
      </c>
      <c r="D42" s="179">
        <v>52.9</v>
      </c>
      <c r="E42" s="222"/>
      <c r="F42" s="166">
        <f t="shared" si="3"/>
        <v>0</v>
      </c>
    </row>
    <row r="43" spans="1:6" ht="51" x14ac:dyDescent="0.25">
      <c r="A43" s="163" t="s">
        <v>485</v>
      </c>
      <c r="B43" s="164" t="s">
        <v>4</v>
      </c>
      <c r="C43" s="165" t="s">
        <v>486</v>
      </c>
      <c r="D43" s="166">
        <v>127.5</v>
      </c>
      <c r="E43" s="222"/>
      <c r="F43" s="166">
        <f t="shared" si="3"/>
        <v>0</v>
      </c>
    </row>
    <row r="44" spans="1:6" x14ac:dyDescent="0.25">
      <c r="A44" s="155"/>
      <c r="B44" s="156"/>
      <c r="C44" s="157"/>
      <c r="D44" s="169" t="s">
        <v>1</v>
      </c>
      <c r="E44" s="228"/>
      <c r="F44" s="169"/>
    </row>
    <row r="45" spans="1:6" x14ac:dyDescent="0.25">
      <c r="A45" s="278" t="s">
        <v>487</v>
      </c>
      <c r="B45" s="278"/>
      <c r="C45" s="278"/>
      <c r="D45" s="170" t="s">
        <v>1</v>
      </c>
      <c r="E45" s="229"/>
      <c r="F45" s="170"/>
    </row>
    <row r="46" spans="1:6" x14ac:dyDescent="0.25">
      <c r="A46" s="155"/>
      <c r="B46" s="156"/>
      <c r="C46" s="157"/>
      <c r="D46" s="169" t="s">
        <v>1</v>
      </c>
      <c r="E46" s="228"/>
      <c r="F46" s="169"/>
    </row>
    <row r="47" spans="1:6" ht="38.25" x14ac:dyDescent="0.25">
      <c r="A47" s="163" t="s">
        <v>488</v>
      </c>
      <c r="B47" s="164" t="s">
        <v>4</v>
      </c>
      <c r="C47" s="165" t="s">
        <v>489</v>
      </c>
      <c r="D47" s="166">
        <v>10.5</v>
      </c>
      <c r="E47" s="222"/>
      <c r="F47" s="166">
        <f t="shared" ref="F47:F48" si="4">D47*E47</f>
        <v>0</v>
      </c>
    </row>
    <row r="48" spans="1:6" ht="38.25" x14ac:dyDescent="0.25">
      <c r="A48" s="163" t="s">
        <v>490</v>
      </c>
      <c r="B48" s="164" t="s">
        <v>33</v>
      </c>
      <c r="C48" s="165" t="s">
        <v>491</v>
      </c>
      <c r="D48" s="166">
        <v>1</v>
      </c>
      <c r="E48" s="222"/>
      <c r="F48" s="166">
        <f t="shared" si="4"/>
        <v>0</v>
      </c>
    </row>
    <row r="49" spans="1:6" x14ac:dyDescent="0.25">
      <c r="A49" s="155"/>
      <c r="B49" s="156"/>
      <c r="C49" s="157"/>
      <c r="D49" s="172" t="s">
        <v>1</v>
      </c>
      <c r="E49" s="230"/>
      <c r="F49" s="172" t="s">
        <v>1</v>
      </c>
    </row>
    <row r="50" spans="1:6" x14ac:dyDescent="0.25">
      <c r="A50" s="280" t="s">
        <v>288</v>
      </c>
      <c r="B50" s="281"/>
      <c r="C50" s="281"/>
      <c r="D50" s="161" t="s">
        <v>1</v>
      </c>
      <c r="E50" s="161" t="s">
        <v>1</v>
      </c>
      <c r="F50" s="162" t="s">
        <v>1</v>
      </c>
    </row>
    <row r="51" spans="1:6" x14ac:dyDescent="0.25">
      <c r="A51" s="282" t="s">
        <v>289</v>
      </c>
      <c r="B51" s="282"/>
      <c r="C51" s="282"/>
      <c r="D51" s="167" t="s">
        <v>1</v>
      </c>
      <c r="E51" s="224"/>
      <c r="F51" s="167" t="s">
        <v>1</v>
      </c>
    </row>
    <row r="52" spans="1:6" x14ac:dyDescent="0.25">
      <c r="A52" s="155"/>
      <c r="B52" s="156"/>
      <c r="C52" s="157"/>
      <c r="D52" s="160" t="s">
        <v>1</v>
      </c>
      <c r="E52" s="225"/>
      <c r="F52" s="160" t="s">
        <v>1</v>
      </c>
    </row>
    <row r="53" spans="1:6" ht="51" x14ac:dyDescent="0.25">
      <c r="A53" s="163" t="s">
        <v>290</v>
      </c>
      <c r="B53" s="164" t="s">
        <v>730</v>
      </c>
      <c r="C53" s="165" t="s">
        <v>292</v>
      </c>
      <c r="D53" s="166"/>
      <c r="E53" s="222"/>
      <c r="F53" s="166">
        <v>18000</v>
      </c>
    </row>
    <row r="54" spans="1:6" x14ac:dyDescent="0.25">
      <c r="A54" s="155"/>
      <c r="B54" s="156"/>
      <c r="C54" s="157"/>
      <c r="D54" s="160" t="s">
        <v>1</v>
      </c>
      <c r="E54" s="225"/>
      <c r="F54" s="160"/>
    </row>
    <row r="55" spans="1:6" x14ac:dyDescent="0.25">
      <c r="A55" s="278" t="s">
        <v>293</v>
      </c>
      <c r="B55" s="278"/>
      <c r="C55" s="278"/>
      <c r="D55" s="168" t="s">
        <v>1</v>
      </c>
      <c r="E55" s="226"/>
      <c r="F55" s="168"/>
    </row>
    <row r="56" spans="1:6" x14ac:dyDescent="0.25">
      <c r="A56" s="155"/>
      <c r="B56" s="156"/>
      <c r="C56" s="157"/>
      <c r="D56" s="160" t="s">
        <v>1</v>
      </c>
      <c r="E56" s="225"/>
      <c r="F56" s="160"/>
    </row>
    <row r="57" spans="1:6" ht="38.25" x14ac:dyDescent="0.25">
      <c r="A57" s="163" t="s">
        <v>294</v>
      </c>
      <c r="B57" s="164" t="s">
        <v>7</v>
      </c>
      <c r="C57" s="165" t="s">
        <v>492</v>
      </c>
      <c r="D57" s="166">
        <v>2</v>
      </c>
      <c r="E57" s="222"/>
      <c r="F57" s="166">
        <f t="shared" ref="F57:F58" si="5">D57*E57</f>
        <v>0</v>
      </c>
    </row>
    <row r="58" spans="1:6" ht="38.25" x14ac:dyDescent="0.25">
      <c r="A58" s="163" t="s">
        <v>295</v>
      </c>
      <c r="B58" s="164" t="s">
        <v>7</v>
      </c>
      <c r="C58" s="165" t="s">
        <v>493</v>
      </c>
      <c r="D58" s="166">
        <v>2</v>
      </c>
      <c r="E58" s="222"/>
      <c r="F58" s="166">
        <f t="shared" si="5"/>
        <v>0</v>
      </c>
    </row>
    <row r="59" spans="1:6" x14ac:dyDescent="0.25">
      <c r="A59" s="124"/>
      <c r="B59" s="125"/>
      <c r="C59" s="130"/>
      <c r="D59" s="131"/>
      <c r="E59" s="131"/>
      <c r="F59" s="131"/>
    </row>
    <row r="60" spans="1:6" ht="15.75" x14ac:dyDescent="0.25">
      <c r="A60" s="279" t="s">
        <v>25</v>
      </c>
      <c r="B60" s="279"/>
      <c r="C60" s="279"/>
      <c r="D60" s="279"/>
      <c r="E60" s="279"/>
      <c r="F60" s="279"/>
    </row>
    <row r="61" spans="1:6" ht="15.75" x14ac:dyDescent="0.25">
      <c r="A61" s="147"/>
      <c r="B61" s="147"/>
      <c r="C61" s="147"/>
      <c r="D61" s="148" t="s">
        <v>1</v>
      </c>
      <c r="E61" s="148"/>
      <c r="F61" s="148" t="s">
        <v>1</v>
      </c>
    </row>
    <row r="62" spans="1:6" x14ac:dyDescent="0.25">
      <c r="A62" s="273" t="s">
        <v>296</v>
      </c>
      <c r="B62" s="274"/>
      <c r="C62" s="274"/>
      <c r="D62" s="150" t="s">
        <v>1</v>
      </c>
      <c r="E62" s="150"/>
      <c r="F62" s="151" t="s">
        <v>1</v>
      </c>
    </row>
    <row r="63" spans="1:6" x14ac:dyDescent="0.25">
      <c r="A63" s="137"/>
      <c r="B63" s="142"/>
      <c r="C63" s="146"/>
      <c r="D63" s="148" t="s">
        <v>1</v>
      </c>
      <c r="E63" s="148"/>
      <c r="F63" s="148" t="s">
        <v>1</v>
      </c>
    </row>
    <row r="64" spans="1:6" ht="38.25" x14ac:dyDescent="0.25">
      <c r="A64" s="140" t="s">
        <v>297</v>
      </c>
      <c r="B64" s="143" t="s">
        <v>28</v>
      </c>
      <c r="C64" s="145" t="s">
        <v>298</v>
      </c>
      <c r="D64" s="141">
        <v>491</v>
      </c>
      <c r="E64" s="221"/>
      <c r="F64" s="166">
        <f t="shared" ref="F64:F73" si="6">D64*E64</f>
        <v>0</v>
      </c>
    </row>
    <row r="65" spans="1:6" ht="51" x14ac:dyDescent="0.25">
      <c r="A65" s="140" t="s">
        <v>299</v>
      </c>
      <c r="B65" s="143" t="s">
        <v>28</v>
      </c>
      <c r="C65" s="145" t="s">
        <v>300</v>
      </c>
      <c r="D65" s="141">
        <v>3051.2999999999997</v>
      </c>
      <c r="E65" s="221"/>
      <c r="F65" s="166">
        <f t="shared" si="6"/>
        <v>0</v>
      </c>
    </row>
    <row r="66" spans="1:6" ht="51" x14ac:dyDescent="0.25">
      <c r="A66" s="140" t="s">
        <v>301</v>
      </c>
      <c r="B66" s="143" t="s">
        <v>28</v>
      </c>
      <c r="C66" s="145" t="s">
        <v>302</v>
      </c>
      <c r="D66" s="178">
        <v>653.85</v>
      </c>
      <c r="E66" s="221"/>
      <c r="F66" s="166">
        <f t="shared" si="6"/>
        <v>0</v>
      </c>
    </row>
    <row r="67" spans="1:6" ht="63.75" x14ac:dyDescent="0.25">
      <c r="A67" s="140" t="s">
        <v>303</v>
      </c>
      <c r="B67" s="143" t="s">
        <v>28</v>
      </c>
      <c r="C67" s="145" t="s">
        <v>304</v>
      </c>
      <c r="D67" s="178">
        <v>653.85</v>
      </c>
      <c r="E67" s="221"/>
      <c r="F67" s="166">
        <f t="shared" si="6"/>
        <v>0</v>
      </c>
    </row>
    <row r="68" spans="1:6" ht="76.5" x14ac:dyDescent="0.25">
      <c r="A68" s="140" t="s">
        <v>305</v>
      </c>
      <c r="B68" s="143" t="s">
        <v>28</v>
      </c>
      <c r="C68" s="145" t="s">
        <v>306</v>
      </c>
      <c r="D68" s="178">
        <v>108.97500000000001</v>
      </c>
      <c r="E68" s="221"/>
      <c r="F68" s="166">
        <f t="shared" si="6"/>
        <v>0</v>
      </c>
    </row>
    <row r="69" spans="1:6" ht="89.25" x14ac:dyDescent="0.25">
      <c r="A69" s="140" t="s">
        <v>307</v>
      </c>
      <c r="B69" s="143" t="s">
        <v>28</v>
      </c>
      <c r="C69" s="145" t="s">
        <v>308</v>
      </c>
      <c r="D69" s="178">
        <v>820.03977999999995</v>
      </c>
      <c r="E69" s="221"/>
      <c r="F69" s="166">
        <f t="shared" si="6"/>
        <v>0</v>
      </c>
    </row>
    <row r="70" spans="1:6" ht="76.5" x14ac:dyDescent="0.25">
      <c r="A70" s="140" t="s">
        <v>309</v>
      </c>
      <c r="B70" s="143" t="s">
        <v>28</v>
      </c>
      <c r="C70" s="145" t="s">
        <v>310</v>
      </c>
      <c r="D70" s="178">
        <v>175.72281000000001</v>
      </c>
      <c r="E70" s="221"/>
      <c r="F70" s="166">
        <f t="shared" si="6"/>
        <v>0</v>
      </c>
    </row>
    <row r="71" spans="1:6" ht="76.5" x14ac:dyDescent="0.25">
      <c r="A71" s="140" t="s">
        <v>311</v>
      </c>
      <c r="B71" s="143" t="s">
        <v>28</v>
      </c>
      <c r="C71" s="145" t="s">
        <v>312</v>
      </c>
      <c r="D71" s="178">
        <v>175.72281000000001</v>
      </c>
      <c r="E71" s="221"/>
      <c r="F71" s="166">
        <f t="shared" si="6"/>
        <v>0</v>
      </c>
    </row>
    <row r="72" spans="1:6" ht="63.75" x14ac:dyDescent="0.25">
      <c r="A72" s="140" t="s">
        <v>313</v>
      </c>
      <c r="B72" s="143" t="s">
        <v>28</v>
      </c>
      <c r="C72" s="145" t="s">
        <v>314</v>
      </c>
      <c r="D72" s="178">
        <v>35.144562000000001</v>
      </c>
      <c r="E72" s="221"/>
      <c r="F72" s="166">
        <f t="shared" si="6"/>
        <v>0</v>
      </c>
    </row>
    <row r="73" spans="1:6" ht="63.75" x14ac:dyDescent="0.25">
      <c r="A73" s="140" t="s">
        <v>315</v>
      </c>
      <c r="B73" s="143" t="s">
        <v>28</v>
      </c>
      <c r="C73" s="145" t="s">
        <v>316</v>
      </c>
      <c r="D73" s="178">
        <v>58.574270000000006</v>
      </c>
      <c r="E73" s="221"/>
      <c r="F73" s="166">
        <f t="shared" si="6"/>
        <v>0</v>
      </c>
    </row>
    <row r="74" spans="1:6" x14ac:dyDescent="0.25">
      <c r="A74" s="137"/>
      <c r="B74" s="142"/>
      <c r="C74" s="146"/>
      <c r="D74" s="148" t="s">
        <v>1</v>
      </c>
      <c r="E74" s="176"/>
      <c r="F74" s="148"/>
    </row>
    <row r="75" spans="1:6" x14ac:dyDescent="0.25">
      <c r="A75" s="273" t="s">
        <v>317</v>
      </c>
      <c r="B75" s="274"/>
      <c r="C75" s="274"/>
      <c r="D75" s="150" t="s">
        <v>1</v>
      </c>
      <c r="E75" s="150" t="s">
        <v>1</v>
      </c>
      <c r="F75" s="151"/>
    </row>
    <row r="76" spans="1:6" x14ac:dyDescent="0.25">
      <c r="A76" s="137"/>
      <c r="B76" s="142"/>
      <c r="C76" s="146"/>
      <c r="D76" s="148" t="s">
        <v>1</v>
      </c>
      <c r="E76" s="176"/>
      <c r="F76" s="148"/>
    </row>
    <row r="77" spans="1:6" ht="38.25" x14ac:dyDescent="0.25">
      <c r="A77" s="140" t="s">
        <v>318</v>
      </c>
      <c r="B77" s="143" t="s">
        <v>33</v>
      </c>
      <c r="C77" s="145" t="s">
        <v>319</v>
      </c>
      <c r="D77" s="141">
        <v>4452</v>
      </c>
      <c r="E77" s="221"/>
      <c r="F77" s="166">
        <f t="shared" ref="F77" si="7">D77*E77</f>
        <v>0</v>
      </c>
    </row>
    <row r="78" spans="1:6" x14ac:dyDescent="0.25">
      <c r="A78" s="137"/>
      <c r="B78" s="142"/>
      <c r="C78" s="146"/>
      <c r="D78" s="148" t="s">
        <v>1</v>
      </c>
      <c r="E78" s="176"/>
      <c r="F78" s="148"/>
    </row>
    <row r="79" spans="1:6" x14ac:dyDescent="0.25">
      <c r="A79" s="273" t="s">
        <v>320</v>
      </c>
      <c r="B79" s="274"/>
      <c r="C79" s="274"/>
      <c r="D79" s="150" t="s">
        <v>1</v>
      </c>
      <c r="E79" s="150" t="s">
        <v>1</v>
      </c>
      <c r="F79" s="151"/>
    </row>
    <row r="80" spans="1:6" x14ac:dyDescent="0.25">
      <c r="A80" s="137"/>
      <c r="B80" s="142"/>
      <c r="C80" s="146"/>
      <c r="D80" s="148" t="s">
        <v>1</v>
      </c>
      <c r="E80" s="176"/>
      <c r="F80" s="148"/>
    </row>
    <row r="81" spans="1:6" ht="51" x14ac:dyDescent="0.25">
      <c r="A81" s="140" t="s">
        <v>321</v>
      </c>
      <c r="B81" s="143" t="s">
        <v>33</v>
      </c>
      <c r="C81" s="145" t="s">
        <v>322</v>
      </c>
      <c r="D81" s="178">
        <v>6562</v>
      </c>
      <c r="E81" s="221"/>
      <c r="F81" s="166">
        <f t="shared" ref="F81" si="8">D81*E81</f>
        <v>0</v>
      </c>
    </row>
    <row r="82" spans="1:6" x14ac:dyDescent="0.25">
      <c r="A82" s="137"/>
      <c r="B82" s="142"/>
      <c r="C82" s="146"/>
      <c r="D82" s="148" t="s">
        <v>1</v>
      </c>
      <c r="E82" s="176"/>
      <c r="F82" s="148"/>
    </row>
    <row r="83" spans="1:6" x14ac:dyDescent="0.25">
      <c r="A83" s="273" t="s">
        <v>323</v>
      </c>
      <c r="B83" s="274"/>
      <c r="C83" s="274"/>
      <c r="D83" s="150" t="s">
        <v>1</v>
      </c>
      <c r="E83" s="150" t="s">
        <v>1</v>
      </c>
      <c r="F83" s="151"/>
    </row>
    <row r="84" spans="1:6" x14ac:dyDescent="0.25">
      <c r="A84" s="137"/>
      <c r="B84" s="142"/>
      <c r="C84" s="146"/>
      <c r="D84" s="148" t="s">
        <v>1</v>
      </c>
      <c r="E84" s="176"/>
      <c r="F84" s="148"/>
    </row>
    <row r="85" spans="1:6" ht="38.25" x14ac:dyDescent="0.25">
      <c r="A85" s="140" t="s">
        <v>324</v>
      </c>
      <c r="B85" s="143" t="s">
        <v>28</v>
      </c>
      <c r="C85" s="145" t="s">
        <v>325</v>
      </c>
      <c r="D85" s="141">
        <v>165</v>
      </c>
      <c r="E85" s="221"/>
      <c r="F85" s="166">
        <f t="shared" ref="F85:F88" si="9">D85*E85</f>
        <v>0</v>
      </c>
    </row>
    <row r="86" spans="1:6" ht="51" x14ac:dyDescent="0.25">
      <c r="A86" s="140" t="s">
        <v>326</v>
      </c>
      <c r="B86" s="143" t="s">
        <v>28</v>
      </c>
      <c r="C86" s="145" t="s">
        <v>327</v>
      </c>
      <c r="D86" s="141">
        <v>284.32</v>
      </c>
      <c r="E86" s="221"/>
      <c r="F86" s="166">
        <f t="shared" si="9"/>
        <v>0</v>
      </c>
    </row>
    <row r="87" spans="1:6" ht="51" x14ac:dyDescent="0.25">
      <c r="A87" s="140" t="s">
        <v>328</v>
      </c>
      <c r="B87" s="143" t="s">
        <v>28</v>
      </c>
      <c r="C87" s="145" t="s">
        <v>329</v>
      </c>
      <c r="D87" s="141">
        <v>2477</v>
      </c>
      <c r="E87" s="221"/>
      <c r="F87" s="166">
        <f t="shared" si="9"/>
        <v>0</v>
      </c>
    </row>
    <row r="88" spans="1:6" ht="51" x14ac:dyDescent="0.25">
      <c r="A88" s="140" t="s">
        <v>330</v>
      </c>
      <c r="B88" s="143" t="s">
        <v>33</v>
      </c>
      <c r="C88" s="145" t="s">
        <v>331</v>
      </c>
      <c r="D88" s="178">
        <v>6090</v>
      </c>
      <c r="E88" s="221"/>
      <c r="F88" s="166">
        <f t="shared" si="9"/>
        <v>0</v>
      </c>
    </row>
    <row r="89" spans="1:6" x14ac:dyDescent="0.25">
      <c r="A89" s="137"/>
      <c r="B89" s="142"/>
      <c r="C89" s="146"/>
      <c r="D89" s="148" t="s">
        <v>1</v>
      </c>
      <c r="E89" s="176"/>
      <c r="F89" s="148"/>
    </row>
    <row r="90" spans="1:6" x14ac:dyDescent="0.25">
      <c r="A90" s="273" t="s">
        <v>332</v>
      </c>
      <c r="B90" s="274"/>
      <c r="C90" s="274"/>
      <c r="D90" s="150" t="s">
        <v>1</v>
      </c>
      <c r="E90" s="150" t="s">
        <v>1</v>
      </c>
      <c r="F90" s="151"/>
    </row>
    <row r="91" spans="1:6" x14ac:dyDescent="0.25">
      <c r="A91" s="137"/>
      <c r="B91" s="142"/>
      <c r="C91" s="146"/>
      <c r="D91" s="148" t="s">
        <v>1</v>
      </c>
      <c r="E91" s="176"/>
      <c r="F91" s="148"/>
    </row>
    <row r="92" spans="1:6" ht="38.25" x14ac:dyDescent="0.25">
      <c r="A92" s="140" t="s">
        <v>333</v>
      </c>
      <c r="B92" s="143" t="s">
        <v>33</v>
      </c>
      <c r="C92" s="145" t="s">
        <v>334</v>
      </c>
      <c r="D92" s="178">
        <v>626.68571428571431</v>
      </c>
      <c r="E92" s="221"/>
      <c r="F92" s="166">
        <f t="shared" ref="F92:F93" si="10">D92*E92</f>
        <v>0</v>
      </c>
    </row>
    <row r="93" spans="1:6" x14ac:dyDescent="0.25">
      <c r="A93" s="140" t="s">
        <v>335</v>
      </c>
      <c r="B93" s="143" t="s">
        <v>33</v>
      </c>
      <c r="C93" s="145" t="s">
        <v>336</v>
      </c>
      <c r="D93" s="178">
        <v>626.68571428571431</v>
      </c>
      <c r="E93" s="221"/>
      <c r="F93" s="166">
        <f t="shared" si="10"/>
        <v>0</v>
      </c>
    </row>
    <row r="94" spans="1:6" x14ac:dyDescent="0.25">
      <c r="A94" s="137"/>
      <c r="B94" s="142"/>
      <c r="C94" s="146"/>
      <c r="D94" s="148" t="s">
        <v>1</v>
      </c>
      <c r="E94" s="176"/>
      <c r="F94" s="148"/>
    </row>
    <row r="95" spans="1:6" x14ac:dyDescent="0.25">
      <c r="A95" s="273" t="s">
        <v>337</v>
      </c>
      <c r="B95" s="274"/>
      <c r="C95" s="274"/>
      <c r="D95" s="150" t="s">
        <v>1</v>
      </c>
      <c r="E95" s="150" t="s">
        <v>1</v>
      </c>
      <c r="F95" s="151"/>
    </row>
    <row r="96" spans="1:6" x14ac:dyDescent="0.25">
      <c r="A96" s="137"/>
      <c r="B96" s="142"/>
      <c r="C96" s="146"/>
      <c r="D96" s="148" t="s">
        <v>1</v>
      </c>
      <c r="E96" s="176"/>
      <c r="F96" s="148"/>
    </row>
    <row r="97" spans="1:6" ht="25.5" x14ac:dyDescent="0.25">
      <c r="A97" s="140" t="s">
        <v>338</v>
      </c>
      <c r="B97" s="143" t="s">
        <v>339</v>
      </c>
      <c r="C97" s="145" t="s">
        <v>340</v>
      </c>
      <c r="D97" s="141">
        <v>12157.767819199998</v>
      </c>
      <c r="E97" s="221"/>
      <c r="F97" s="166">
        <f t="shared" ref="F97:F102" si="11">D97*E97</f>
        <v>0</v>
      </c>
    </row>
    <row r="98" spans="1:6" ht="51" x14ac:dyDescent="0.25">
      <c r="A98" s="140" t="s">
        <v>341</v>
      </c>
      <c r="B98" s="143" t="s">
        <v>28</v>
      </c>
      <c r="C98" s="145" t="s">
        <v>342</v>
      </c>
      <c r="D98" s="141">
        <v>3980.3147799999997</v>
      </c>
      <c r="E98" s="221"/>
      <c r="F98" s="166">
        <f t="shared" si="11"/>
        <v>0</v>
      </c>
    </row>
    <row r="99" spans="1:6" ht="38.25" x14ac:dyDescent="0.25">
      <c r="A99" s="140" t="s">
        <v>343</v>
      </c>
      <c r="B99" s="143" t="s">
        <v>28</v>
      </c>
      <c r="C99" s="145" t="s">
        <v>344</v>
      </c>
      <c r="D99" s="178">
        <v>864.71737199999995</v>
      </c>
      <c r="E99" s="221"/>
      <c r="F99" s="166">
        <f t="shared" si="11"/>
        <v>0</v>
      </c>
    </row>
    <row r="100" spans="1:6" ht="51" x14ac:dyDescent="0.25">
      <c r="A100" s="140" t="s">
        <v>345</v>
      </c>
      <c r="B100" s="143" t="s">
        <v>28</v>
      </c>
      <c r="C100" s="145" t="s">
        <v>346</v>
      </c>
      <c r="D100" s="178">
        <v>888.14707999999996</v>
      </c>
      <c r="E100" s="221"/>
      <c r="F100" s="166">
        <f t="shared" si="11"/>
        <v>0</v>
      </c>
    </row>
    <row r="101" spans="1:6" ht="63.75" x14ac:dyDescent="0.25">
      <c r="A101" s="140" t="s">
        <v>347</v>
      </c>
      <c r="B101" s="143" t="s">
        <v>339</v>
      </c>
      <c r="C101" s="145" t="s">
        <v>494</v>
      </c>
      <c r="D101" s="141">
        <v>897.80844999999999</v>
      </c>
      <c r="E101" s="221"/>
      <c r="F101" s="166">
        <f t="shared" si="11"/>
        <v>0</v>
      </c>
    </row>
    <row r="102" spans="1:6" ht="76.5" x14ac:dyDescent="0.25">
      <c r="A102" s="140" t="s">
        <v>349</v>
      </c>
      <c r="B102" s="143" t="s">
        <v>339</v>
      </c>
      <c r="C102" s="145" t="s">
        <v>495</v>
      </c>
      <c r="D102" s="141">
        <v>236.74799999999999</v>
      </c>
      <c r="E102" s="221"/>
      <c r="F102" s="166">
        <f t="shared" si="11"/>
        <v>0</v>
      </c>
    </row>
    <row r="103" spans="1:6" ht="15.75" x14ac:dyDescent="0.25">
      <c r="A103" s="279" t="s">
        <v>351</v>
      </c>
      <c r="B103" s="279"/>
      <c r="C103" s="279"/>
      <c r="D103" s="279"/>
      <c r="E103" s="279"/>
      <c r="F103" s="279"/>
    </row>
    <row r="104" spans="1:6" ht="15.75" x14ac:dyDescent="0.25">
      <c r="A104" s="147"/>
      <c r="B104" s="147"/>
      <c r="C104" s="147"/>
      <c r="D104" s="153" t="s">
        <v>1</v>
      </c>
      <c r="E104" s="153"/>
      <c r="F104" s="153" t="s">
        <v>1</v>
      </c>
    </row>
    <row r="105" spans="1:6" x14ac:dyDescent="0.25">
      <c r="A105" s="273" t="s">
        <v>352</v>
      </c>
      <c r="B105" s="274"/>
      <c r="C105" s="274"/>
      <c r="D105" s="150" t="s">
        <v>1</v>
      </c>
      <c r="E105" s="150"/>
      <c r="F105" s="151" t="s">
        <v>1</v>
      </c>
    </row>
    <row r="106" spans="1:6" x14ac:dyDescent="0.25">
      <c r="A106" s="276" t="s">
        <v>353</v>
      </c>
      <c r="B106" s="276"/>
      <c r="C106" s="276"/>
      <c r="D106" s="152" t="s">
        <v>1</v>
      </c>
      <c r="E106" s="152"/>
      <c r="F106" s="152" t="s">
        <v>1</v>
      </c>
    </row>
    <row r="107" spans="1:6" x14ac:dyDescent="0.25">
      <c r="A107" s="137"/>
      <c r="B107" s="142"/>
      <c r="C107" s="146"/>
      <c r="D107" s="149" t="s">
        <v>1</v>
      </c>
      <c r="E107" s="149"/>
      <c r="F107" s="149" t="s">
        <v>1</v>
      </c>
    </row>
    <row r="108" spans="1:6" ht="51" x14ac:dyDescent="0.25">
      <c r="A108" s="140" t="s">
        <v>354</v>
      </c>
      <c r="B108" s="143" t="s">
        <v>28</v>
      </c>
      <c r="C108" s="145" t="s">
        <v>355</v>
      </c>
      <c r="D108" s="141">
        <v>1249</v>
      </c>
      <c r="E108" s="221"/>
      <c r="F108" s="166">
        <f t="shared" ref="F108:F109" si="12">D108*E108</f>
        <v>0</v>
      </c>
    </row>
    <row r="109" spans="1:6" ht="38.25" x14ac:dyDescent="0.25">
      <c r="A109" s="140" t="s">
        <v>356</v>
      </c>
      <c r="B109" s="143" t="s">
        <v>28</v>
      </c>
      <c r="C109" s="145" t="s">
        <v>357</v>
      </c>
      <c r="D109" s="141">
        <v>203.8655</v>
      </c>
      <c r="E109" s="221"/>
      <c r="F109" s="166">
        <f t="shared" si="12"/>
        <v>0</v>
      </c>
    </row>
    <row r="110" spans="1:6" x14ac:dyDescent="0.25">
      <c r="A110" s="137"/>
      <c r="B110" s="142"/>
      <c r="C110" s="146"/>
      <c r="D110" s="148" t="s">
        <v>1</v>
      </c>
      <c r="E110" s="176"/>
      <c r="F110" s="148"/>
    </row>
    <row r="111" spans="1:6" x14ac:dyDescent="0.25">
      <c r="A111" s="275" t="s">
        <v>358</v>
      </c>
      <c r="B111" s="275"/>
      <c r="C111" s="275"/>
      <c r="D111" s="149" t="s">
        <v>1</v>
      </c>
      <c r="E111" s="177"/>
      <c r="F111" s="149"/>
    </row>
    <row r="112" spans="1:6" x14ac:dyDescent="0.25">
      <c r="A112" s="137"/>
      <c r="B112" s="142"/>
      <c r="C112" s="146"/>
      <c r="D112" s="148" t="s">
        <v>1</v>
      </c>
      <c r="E112" s="176"/>
      <c r="F112" s="148"/>
    </row>
    <row r="113" spans="1:6" ht="63.75" x14ac:dyDescent="0.25">
      <c r="A113" s="140" t="s">
        <v>359</v>
      </c>
      <c r="B113" s="143" t="s">
        <v>33</v>
      </c>
      <c r="C113" s="145" t="s">
        <v>496</v>
      </c>
      <c r="D113" s="141">
        <v>3627.31</v>
      </c>
      <c r="E113" s="221"/>
      <c r="F113" s="166">
        <f t="shared" ref="F113" si="13">D113*E113</f>
        <v>0</v>
      </c>
    </row>
    <row r="114" spans="1:6" x14ac:dyDescent="0.25">
      <c r="A114" s="137"/>
      <c r="B114" s="142"/>
      <c r="C114" s="146"/>
      <c r="D114" s="148" t="s">
        <v>1</v>
      </c>
      <c r="E114" s="176"/>
      <c r="F114" s="148"/>
    </row>
    <row r="115" spans="1:6" x14ac:dyDescent="0.25">
      <c r="A115" s="275" t="s">
        <v>361</v>
      </c>
      <c r="B115" s="275"/>
      <c r="C115" s="275"/>
      <c r="D115" s="149" t="s">
        <v>1</v>
      </c>
      <c r="E115" s="177"/>
      <c r="F115" s="149"/>
    </row>
    <row r="116" spans="1:6" x14ac:dyDescent="0.25">
      <c r="A116" s="137"/>
      <c r="B116" s="142"/>
      <c r="C116" s="146"/>
      <c r="D116" s="148" t="s">
        <v>1</v>
      </c>
      <c r="E116" s="176"/>
      <c r="F116" s="148"/>
    </row>
    <row r="117" spans="1:6" ht="63.75" x14ac:dyDescent="0.25">
      <c r="A117" s="180" t="s">
        <v>362</v>
      </c>
      <c r="B117" s="181" t="s">
        <v>33</v>
      </c>
      <c r="C117" s="182" t="s">
        <v>497</v>
      </c>
      <c r="D117" s="178">
        <v>230</v>
      </c>
      <c r="E117" s="231"/>
      <c r="F117" s="166">
        <f t="shared" ref="F117" si="14">D117*E117</f>
        <v>0</v>
      </c>
    </row>
    <row r="118" spans="1:6" x14ac:dyDescent="0.25">
      <c r="A118" s="137"/>
      <c r="B118" s="142"/>
      <c r="C118" s="146"/>
      <c r="D118" s="148" t="s">
        <v>1</v>
      </c>
      <c r="E118" s="176"/>
      <c r="F118" s="148"/>
    </row>
    <row r="119" spans="1:6" x14ac:dyDescent="0.25">
      <c r="A119" s="273" t="s">
        <v>364</v>
      </c>
      <c r="B119" s="274"/>
      <c r="C119" s="274"/>
      <c r="D119" s="150" t="s">
        <v>1</v>
      </c>
      <c r="E119" s="150" t="s">
        <v>1</v>
      </c>
      <c r="F119" s="151"/>
    </row>
    <row r="120" spans="1:6" x14ac:dyDescent="0.25">
      <c r="A120" s="173"/>
      <c r="B120" s="174"/>
      <c r="C120" s="175"/>
      <c r="D120" s="176" t="s">
        <v>1</v>
      </c>
      <c r="E120" s="176"/>
      <c r="F120" s="176"/>
    </row>
    <row r="121" spans="1:6" x14ac:dyDescent="0.25">
      <c r="A121" s="277" t="s">
        <v>365</v>
      </c>
      <c r="B121" s="277"/>
      <c r="C121" s="277"/>
      <c r="D121" s="177" t="s">
        <v>1</v>
      </c>
      <c r="E121" s="177"/>
      <c r="F121" s="177"/>
    </row>
    <row r="122" spans="1:6" x14ac:dyDescent="0.25">
      <c r="A122" s="173"/>
      <c r="B122" s="174"/>
      <c r="C122" s="175"/>
      <c r="D122" s="176" t="s">
        <v>1</v>
      </c>
      <c r="E122" s="176"/>
      <c r="F122" s="176"/>
    </row>
    <row r="123" spans="1:6" ht="63.75" x14ac:dyDescent="0.25">
      <c r="A123" s="140" t="s">
        <v>366</v>
      </c>
      <c r="B123" s="143" t="s">
        <v>33</v>
      </c>
      <c r="C123" s="145" t="s">
        <v>498</v>
      </c>
      <c r="D123" s="141">
        <v>4077.31</v>
      </c>
      <c r="E123" s="221"/>
      <c r="F123" s="166">
        <f t="shared" ref="F123:F125" si="15">D123*E123</f>
        <v>0</v>
      </c>
    </row>
    <row r="124" spans="1:6" ht="63.75" x14ac:dyDescent="0.25">
      <c r="A124" s="140" t="s">
        <v>368</v>
      </c>
      <c r="B124" s="143" t="s">
        <v>33</v>
      </c>
      <c r="C124" s="145" t="s">
        <v>499</v>
      </c>
      <c r="D124" s="141">
        <v>792.16</v>
      </c>
      <c r="E124" s="221"/>
      <c r="F124" s="166">
        <f t="shared" si="15"/>
        <v>0</v>
      </c>
    </row>
    <row r="125" spans="1:6" ht="51" x14ac:dyDescent="0.25">
      <c r="A125" s="140" t="s">
        <v>370</v>
      </c>
      <c r="B125" s="143" t="s">
        <v>4</v>
      </c>
      <c r="C125" s="145" t="s">
        <v>500</v>
      </c>
      <c r="D125" s="178">
        <v>237.5</v>
      </c>
      <c r="E125" s="221"/>
      <c r="F125" s="166">
        <f t="shared" si="15"/>
        <v>0</v>
      </c>
    </row>
    <row r="126" spans="1:6" x14ac:dyDescent="0.25">
      <c r="A126" s="137"/>
      <c r="B126" s="142"/>
      <c r="C126" s="146"/>
      <c r="D126" s="148" t="s">
        <v>1</v>
      </c>
      <c r="E126" s="176"/>
      <c r="F126" s="148"/>
    </row>
    <row r="127" spans="1:6" x14ac:dyDescent="0.25">
      <c r="A127" s="275" t="s">
        <v>372</v>
      </c>
      <c r="B127" s="275"/>
      <c r="C127" s="275"/>
      <c r="D127" s="149" t="s">
        <v>1</v>
      </c>
      <c r="E127" s="177"/>
      <c r="F127" s="149"/>
    </row>
    <row r="128" spans="1:6" x14ac:dyDescent="0.25">
      <c r="A128" s="137"/>
      <c r="B128" s="142"/>
      <c r="C128" s="146"/>
      <c r="D128" s="148" t="s">
        <v>1</v>
      </c>
      <c r="E128" s="176"/>
      <c r="F128" s="148"/>
    </row>
    <row r="129" spans="1:6" ht="38.25" x14ac:dyDescent="0.25">
      <c r="A129" s="140" t="s">
        <v>373</v>
      </c>
      <c r="B129" s="143" t="s">
        <v>33</v>
      </c>
      <c r="C129" s="145" t="s">
        <v>374</v>
      </c>
      <c r="D129" s="141">
        <v>476.45</v>
      </c>
      <c r="E129" s="221"/>
      <c r="F129" s="166">
        <f t="shared" ref="F129:F131" si="16">D129*E129</f>
        <v>0</v>
      </c>
    </row>
    <row r="130" spans="1:6" x14ac:dyDescent="0.25">
      <c r="A130" s="140" t="s">
        <v>375</v>
      </c>
      <c r="B130" s="143" t="s">
        <v>4</v>
      </c>
      <c r="C130" s="145" t="s">
        <v>376</v>
      </c>
      <c r="D130" s="141">
        <v>52.9</v>
      </c>
      <c r="E130" s="221"/>
      <c r="F130" s="166">
        <f t="shared" si="16"/>
        <v>0</v>
      </c>
    </row>
    <row r="131" spans="1:6" ht="51" x14ac:dyDescent="0.25">
      <c r="A131" s="140" t="s">
        <v>377</v>
      </c>
      <c r="B131" s="143" t="s">
        <v>33</v>
      </c>
      <c r="C131" s="145" t="s">
        <v>378</v>
      </c>
      <c r="D131" s="141">
        <v>476.45</v>
      </c>
      <c r="E131" s="221"/>
      <c r="F131" s="166">
        <f t="shared" si="16"/>
        <v>0</v>
      </c>
    </row>
    <row r="132" spans="1:6" x14ac:dyDescent="0.25">
      <c r="A132" s="137"/>
      <c r="B132" s="142"/>
      <c r="C132" s="146"/>
      <c r="D132" s="148" t="s">
        <v>1</v>
      </c>
      <c r="E132" s="176"/>
      <c r="F132" s="148"/>
    </row>
    <row r="133" spans="1:6" x14ac:dyDescent="0.25">
      <c r="A133" s="273" t="s">
        <v>501</v>
      </c>
      <c r="B133" s="274"/>
      <c r="C133" s="274"/>
      <c r="D133" s="150" t="s">
        <v>1</v>
      </c>
      <c r="E133" s="150" t="s">
        <v>1</v>
      </c>
      <c r="F133" s="151"/>
    </row>
    <row r="134" spans="1:6" x14ac:dyDescent="0.25">
      <c r="A134" s="137"/>
      <c r="B134" s="142"/>
      <c r="C134" s="146"/>
      <c r="D134" s="148" t="s">
        <v>1</v>
      </c>
      <c r="E134" s="176"/>
      <c r="F134" s="148"/>
    </row>
    <row r="135" spans="1:6" ht="63.75" x14ac:dyDescent="0.25">
      <c r="A135" s="140" t="s">
        <v>502</v>
      </c>
      <c r="B135" s="143" t="s">
        <v>33</v>
      </c>
      <c r="C135" s="145" t="s">
        <v>503</v>
      </c>
      <c r="D135" s="141">
        <v>48.5</v>
      </c>
      <c r="E135" s="221"/>
      <c r="F135" s="166">
        <f t="shared" ref="F135:F136" si="17">D135*E135</f>
        <v>0</v>
      </c>
    </row>
    <row r="136" spans="1:6" ht="38.25" x14ac:dyDescent="0.25">
      <c r="A136" s="140" t="s">
        <v>504</v>
      </c>
      <c r="B136" s="143" t="s">
        <v>33</v>
      </c>
      <c r="C136" s="145" t="s">
        <v>505</v>
      </c>
      <c r="D136" s="141">
        <v>65.5</v>
      </c>
      <c r="E136" s="221"/>
      <c r="F136" s="166">
        <f t="shared" si="17"/>
        <v>0</v>
      </c>
    </row>
    <row r="137" spans="1:6" x14ac:dyDescent="0.25">
      <c r="A137" s="137"/>
      <c r="B137" s="142"/>
      <c r="C137" s="146"/>
      <c r="D137" s="148" t="s">
        <v>1</v>
      </c>
      <c r="E137" s="176"/>
      <c r="F137" s="148"/>
    </row>
    <row r="138" spans="1:6" x14ac:dyDescent="0.25">
      <c r="A138" s="273" t="s">
        <v>379</v>
      </c>
      <c r="B138" s="274"/>
      <c r="C138" s="274"/>
      <c r="D138" s="150" t="s">
        <v>1</v>
      </c>
      <c r="E138" s="150" t="s">
        <v>1</v>
      </c>
      <c r="F138" s="151"/>
    </row>
    <row r="139" spans="1:6" x14ac:dyDescent="0.25">
      <c r="A139" s="137"/>
      <c r="B139" s="142"/>
      <c r="C139" s="146"/>
      <c r="D139" s="148" t="s">
        <v>1</v>
      </c>
      <c r="E139" s="176"/>
      <c r="F139" s="148"/>
    </row>
    <row r="140" spans="1:6" x14ac:dyDescent="0.25">
      <c r="A140" s="275" t="s">
        <v>380</v>
      </c>
      <c r="B140" s="275"/>
      <c r="C140" s="275"/>
      <c r="D140" s="149" t="s">
        <v>1</v>
      </c>
      <c r="E140" s="177"/>
      <c r="F140" s="149"/>
    </row>
    <row r="141" spans="1:6" x14ac:dyDescent="0.25">
      <c r="A141" s="137"/>
      <c r="B141" s="142"/>
      <c r="C141" s="146"/>
      <c r="D141" s="148" t="s">
        <v>1</v>
      </c>
      <c r="E141" s="176"/>
      <c r="F141" s="148"/>
    </row>
    <row r="142" spans="1:6" ht="51" x14ac:dyDescent="0.25">
      <c r="A142" s="140" t="s">
        <v>506</v>
      </c>
      <c r="B142" s="143" t="s">
        <v>4</v>
      </c>
      <c r="C142" s="145" t="s">
        <v>382</v>
      </c>
      <c r="D142" s="141">
        <v>532.69999999999993</v>
      </c>
      <c r="E142" s="221"/>
      <c r="F142" s="166">
        <f t="shared" ref="F142:F145" si="18">D142*E142</f>
        <v>0</v>
      </c>
    </row>
    <row r="143" spans="1:6" ht="51" x14ac:dyDescent="0.25">
      <c r="A143" s="180" t="s">
        <v>383</v>
      </c>
      <c r="B143" s="181" t="s">
        <v>4</v>
      </c>
      <c r="C143" s="182" t="s">
        <v>384</v>
      </c>
      <c r="D143" s="178">
        <v>468.4</v>
      </c>
      <c r="E143" s="231"/>
      <c r="F143" s="166">
        <f t="shared" si="18"/>
        <v>0</v>
      </c>
    </row>
    <row r="144" spans="1:6" ht="63.75" x14ac:dyDescent="0.25">
      <c r="A144" s="180" t="s">
        <v>385</v>
      </c>
      <c r="B144" s="181" t="s">
        <v>4</v>
      </c>
      <c r="C144" s="182" t="s">
        <v>386</v>
      </c>
      <c r="D144" s="178">
        <v>136.30000000000001</v>
      </c>
      <c r="E144" s="231"/>
      <c r="F144" s="166">
        <f t="shared" si="18"/>
        <v>0</v>
      </c>
    </row>
    <row r="145" spans="1:6" ht="51" x14ac:dyDescent="0.25">
      <c r="A145" s="180" t="s">
        <v>387</v>
      </c>
      <c r="B145" s="181" t="s">
        <v>4</v>
      </c>
      <c r="C145" s="182" t="s">
        <v>388</v>
      </c>
      <c r="D145" s="178">
        <v>17</v>
      </c>
      <c r="E145" s="231"/>
      <c r="F145" s="166">
        <f t="shared" si="18"/>
        <v>0</v>
      </c>
    </row>
    <row r="146" spans="1:6" x14ac:dyDescent="0.25">
      <c r="A146" s="137"/>
      <c r="B146" s="142"/>
      <c r="C146" s="146"/>
      <c r="D146" s="148" t="s">
        <v>1</v>
      </c>
      <c r="E146" s="176"/>
      <c r="F146" s="148"/>
    </row>
    <row r="147" spans="1:6" x14ac:dyDescent="0.25">
      <c r="A147" s="273" t="s">
        <v>389</v>
      </c>
      <c r="B147" s="274"/>
      <c r="C147" s="274"/>
      <c r="D147" s="150" t="s">
        <v>1</v>
      </c>
      <c r="E147" s="150" t="s">
        <v>1</v>
      </c>
      <c r="F147" s="151"/>
    </row>
    <row r="148" spans="1:6" x14ac:dyDescent="0.25">
      <c r="A148" s="137"/>
      <c r="B148" s="142"/>
      <c r="C148" s="146"/>
      <c r="D148" s="148" t="s">
        <v>1</v>
      </c>
      <c r="E148" s="176"/>
      <c r="F148" s="148"/>
    </row>
    <row r="149" spans="1:6" ht="63.75" x14ac:dyDescent="0.25">
      <c r="A149" s="140" t="s">
        <v>390</v>
      </c>
      <c r="B149" s="143" t="s">
        <v>28</v>
      </c>
      <c r="C149" s="145" t="s">
        <v>391</v>
      </c>
      <c r="D149" s="141">
        <v>21.02</v>
      </c>
      <c r="E149" s="221"/>
      <c r="F149" s="166">
        <f t="shared" ref="F149:F150" si="19">D149*E149</f>
        <v>0</v>
      </c>
    </row>
    <row r="150" spans="1:6" ht="63.75" x14ac:dyDescent="0.25">
      <c r="A150" s="140" t="s">
        <v>392</v>
      </c>
      <c r="B150" s="143" t="s">
        <v>28</v>
      </c>
      <c r="C150" s="145" t="s">
        <v>393</v>
      </c>
      <c r="D150" s="141">
        <v>63.070000000000007</v>
      </c>
      <c r="E150" s="221"/>
      <c r="F150" s="166">
        <f t="shared" si="19"/>
        <v>0</v>
      </c>
    </row>
    <row r="151" spans="1:6" ht="15.75" x14ac:dyDescent="0.25">
      <c r="A151" s="279" t="s">
        <v>394</v>
      </c>
      <c r="B151" s="279"/>
      <c r="C151" s="279"/>
      <c r="D151" s="279"/>
      <c r="E151" s="279"/>
      <c r="F151" s="279"/>
    </row>
    <row r="152" spans="1:6" x14ac:dyDescent="0.25">
      <c r="A152" s="137"/>
      <c r="B152" s="142"/>
      <c r="C152" s="146"/>
      <c r="D152" s="148" t="s">
        <v>1</v>
      </c>
      <c r="E152" s="148"/>
      <c r="F152" s="148" t="s">
        <v>1</v>
      </c>
    </row>
    <row r="153" spans="1:6" x14ac:dyDescent="0.25">
      <c r="A153" s="273" t="s">
        <v>395</v>
      </c>
      <c r="B153" s="274"/>
      <c r="C153" s="274"/>
      <c r="D153" s="150" t="s">
        <v>1</v>
      </c>
      <c r="E153" s="150"/>
      <c r="F153" s="151" t="s">
        <v>1</v>
      </c>
    </row>
    <row r="154" spans="1:6" x14ac:dyDescent="0.25">
      <c r="A154" s="137"/>
      <c r="B154" s="142"/>
      <c r="C154" s="146"/>
      <c r="D154" s="148" t="s">
        <v>1</v>
      </c>
      <c r="E154" s="148"/>
      <c r="F154" s="148" t="s">
        <v>1</v>
      </c>
    </row>
    <row r="155" spans="1:6" ht="89.25" x14ac:dyDescent="0.25">
      <c r="A155" s="140" t="s">
        <v>396</v>
      </c>
      <c r="B155" s="143" t="s">
        <v>4</v>
      </c>
      <c r="C155" s="145" t="s">
        <v>397</v>
      </c>
      <c r="D155" s="141">
        <v>371.2</v>
      </c>
      <c r="E155" s="141"/>
      <c r="F155" s="166">
        <f t="shared" ref="F155:F156" si="20">D155*E155</f>
        <v>0</v>
      </c>
    </row>
    <row r="156" spans="1:6" ht="38.25" x14ac:dyDescent="0.25">
      <c r="A156" s="140" t="s">
        <v>507</v>
      </c>
      <c r="B156" s="143" t="s">
        <v>4</v>
      </c>
      <c r="C156" s="145" t="s">
        <v>508</v>
      </c>
      <c r="D156" s="141">
        <v>216.70000000000002</v>
      </c>
      <c r="E156" s="141"/>
      <c r="F156" s="166">
        <f t="shared" si="20"/>
        <v>0</v>
      </c>
    </row>
    <row r="157" spans="1:6" x14ac:dyDescent="0.25">
      <c r="A157" s="137"/>
      <c r="B157" s="142"/>
      <c r="C157" s="146"/>
      <c r="D157" s="148" t="s">
        <v>1</v>
      </c>
      <c r="E157" s="148"/>
      <c r="F157" s="148"/>
    </row>
    <row r="158" spans="1:6" x14ac:dyDescent="0.25">
      <c r="A158" s="273" t="s">
        <v>398</v>
      </c>
      <c r="B158" s="274"/>
      <c r="C158" s="274"/>
      <c r="D158" s="150" t="s">
        <v>1</v>
      </c>
      <c r="E158" s="150"/>
      <c r="F158" s="151"/>
    </row>
    <row r="159" spans="1:6" x14ac:dyDescent="0.25">
      <c r="A159" s="137"/>
      <c r="B159" s="142"/>
      <c r="C159" s="146"/>
      <c r="D159" s="148" t="s">
        <v>1</v>
      </c>
      <c r="E159" s="148"/>
      <c r="F159" s="148"/>
    </row>
    <row r="160" spans="1:6" ht="63.75" x14ac:dyDescent="0.25">
      <c r="A160" s="140" t="s">
        <v>509</v>
      </c>
      <c r="B160" s="143" t="s">
        <v>4</v>
      </c>
      <c r="C160" s="145" t="s">
        <v>743</v>
      </c>
      <c r="D160" s="141">
        <v>37</v>
      </c>
      <c r="E160" s="141"/>
      <c r="F160" s="166">
        <f t="shared" ref="F160:F176" si="21">D160*E160</f>
        <v>0</v>
      </c>
    </row>
    <row r="161" spans="1:6" ht="63.75" x14ac:dyDescent="0.25">
      <c r="A161" s="140" t="s">
        <v>399</v>
      </c>
      <c r="B161" s="143" t="s">
        <v>4</v>
      </c>
      <c r="C161" s="145" t="s">
        <v>735</v>
      </c>
      <c r="D161" s="141">
        <v>172.2</v>
      </c>
      <c r="E161" s="141"/>
      <c r="F161" s="166">
        <f t="shared" si="21"/>
        <v>0</v>
      </c>
    </row>
    <row r="162" spans="1:6" ht="63.75" x14ac:dyDescent="0.25">
      <c r="A162" s="140" t="s">
        <v>400</v>
      </c>
      <c r="B162" s="143" t="s">
        <v>4</v>
      </c>
      <c r="C162" s="145" t="s">
        <v>736</v>
      </c>
      <c r="D162" s="141">
        <v>90</v>
      </c>
      <c r="E162" s="141"/>
      <c r="F162" s="166">
        <f t="shared" si="21"/>
        <v>0</v>
      </c>
    </row>
    <row r="163" spans="1:6" ht="63.75" x14ac:dyDescent="0.25">
      <c r="A163" s="140" t="s">
        <v>401</v>
      </c>
      <c r="B163" s="143" t="s">
        <v>4</v>
      </c>
      <c r="C163" s="145" t="s">
        <v>737</v>
      </c>
      <c r="D163" s="141">
        <v>87.799999999999983</v>
      </c>
      <c r="E163" s="141"/>
      <c r="F163" s="166">
        <f t="shared" si="21"/>
        <v>0</v>
      </c>
    </row>
    <row r="164" spans="1:6" ht="63.75" x14ac:dyDescent="0.25">
      <c r="A164" s="140" t="s">
        <v>402</v>
      </c>
      <c r="B164" s="143" t="s">
        <v>4</v>
      </c>
      <c r="C164" s="145" t="s">
        <v>744</v>
      </c>
      <c r="D164" s="141">
        <v>56.5</v>
      </c>
      <c r="E164" s="141"/>
      <c r="F164" s="166">
        <f t="shared" si="21"/>
        <v>0</v>
      </c>
    </row>
    <row r="165" spans="1:6" ht="63.75" x14ac:dyDescent="0.25">
      <c r="A165" s="140" t="s">
        <v>404</v>
      </c>
      <c r="B165" s="143" t="s">
        <v>4</v>
      </c>
      <c r="C165" s="145" t="s">
        <v>740</v>
      </c>
      <c r="D165" s="178">
        <v>149.9</v>
      </c>
      <c r="E165" s="141"/>
      <c r="F165" s="166">
        <f t="shared" si="21"/>
        <v>0</v>
      </c>
    </row>
    <row r="166" spans="1:6" ht="63.75" x14ac:dyDescent="0.25">
      <c r="A166" s="140" t="s">
        <v>510</v>
      </c>
      <c r="B166" s="143" t="s">
        <v>4</v>
      </c>
      <c r="C166" s="145" t="s">
        <v>745</v>
      </c>
      <c r="D166" s="178">
        <v>51.5</v>
      </c>
      <c r="E166" s="141"/>
      <c r="F166" s="166">
        <f t="shared" si="21"/>
        <v>0</v>
      </c>
    </row>
    <row r="167" spans="1:6" ht="63.75" x14ac:dyDescent="0.25">
      <c r="A167" s="140" t="s">
        <v>511</v>
      </c>
      <c r="B167" s="143" t="s">
        <v>4</v>
      </c>
      <c r="C167" s="145" t="s">
        <v>746</v>
      </c>
      <c r="D167" s="178">
        <v>23.5</v>
      </c>
      <c r="E167" s="141"/>
      <c r="F167" s="166">
        <f t="shared" si="21"/>
        <v>0</v>
      </c>
    </row>
    <row r="168" spans="1:6" ht="63.75" x14ac:dyDescent="0.25">
      <c r="A168" s="140" t="s">
        <v>512</v>
      </c>
      <c r="B168" s="143" t="s">
        <v>4</v>
      </c>
      <c r="C168" s="145" t="s">
        <v>747</v>
      </c>
      <c r="D168" s="141">
        <v>85.2</v>
      </c>
      <c r="E168" s="141"/>
      <c r="F168" s="166">
        <f t="shared" si="21"/>
        <v>0</v>
      </c>
    </row>
    <row r="169" spans="1:6" ht="51" x14ac:dyDescent="0.25">
      <c r="A169" s="140" t="s">
        <v>406</v>
      </c>
      <c r="B169" s="143" t="s">
        <v>4</v>
      </c>
      <c r="C169" s="145" t="s">
        <v>407</v>
      </c>
      <c r="D169" s="141">
        <v>177.79999999999998</v>
      </c>
      <c r="E169" s="141"/>
      <c r="F169" s="166">
        <f t="shared" si="21"/>
        <v>0</v>
      </c>
    </row>
    <row r="170" spans="1:6" ht="51" x14ac:dyDescent="0.25">
      <c r="A170" s="140" t="s">
        <v>513</v>
      </c>
      <c r="B170" s="143" t="s">
        <v>4</v>
      </c>
      <c r="C170" s="145" t="s">
        <v>514</v>
      </c>
      <c r="D170" s="141">
        <v>56.5</v>
      </c>
      <c r="E170" s="141"/>
      <c r="F170" s="166">
        <f t="shared" si="21"/>
        <v>0</v>
      </c>
    </row>
    <row r="171" spans="1:6" x14ac:dyDescent="0.25">
      <c r="A171" s="140" t="s">
        <v>515</v>
      </c>
      <c r="B171" s="143" t="s">
        <v>4</v>
      </c>
      <c r="C171" s="145" t="s">
        <v>516</v>
      </c>
      <c r="D171" s="141">
        <v>262.2</v>
      </c>
      <c r="E171" s="141"/>
      <c r="F171" s="166">
        <f t="shared" si="21"/>
        <v>0</v>
      </c>
    </row>
    <row r="172" spans="1:6" ht="25.5" x14ac:dyDescent="0.25">
      <c r="A172" s="140" t="s">
        <v>408</v>
      </c>
      <c r="B172" s="143" t="s">
        <v>4</v>
      </c>
      <c r="C172" s="145" t="s">
        <v>409</v>
      </c>
      <c r="D172" s="141">
        <v>181.29999999999998</v>
      </c>
      <c r="E172" s="141"/>
      <c r="F172" s="166">
        <f t="shared" si="21"/>
        <v>0</v>
      </c>
    </row>
    <row r="173" spans="1:6" ht="89.25" x14ac:dyDescent="0.25">
      <c r="A173" s="180" t="s">
        <v>410</v>
      </c>
      <c r="B173" s="181" t="s">
        <v>28</v>
      </c>
      <c r="C173" s="182" t="s">
        <v>411</v>
      </c>
      <c r="D173" s="178">
        <v>317.05899999999997</v>
      </c>
      <c r="E173" s="178"/>
      <c r="F173" s="166">
        <f t="shared" si="21"/>
        <v>0</v>
      </c>
    </row>
    <row r="174" spans="1:6" ht="38.25" x14ac:dyDescent="0.25">
      <c r="A174" s="180" t="s">
        <v>412</v>
      </c>
      <c r="B174" s="181" t="s">
        <v>7</v>
      </c>
      <c r="C174" s="182" t="s">
        <v>413</v>
      </c>
      <c r="D174" s="178">
        <v>8</v>
      </c>
      <c r="E174" s="178"/>
      <c r="F174" s="166">
        <f t="shared" si="21"/>
        <v>0</v>
      </c>
    </row>
    <row r="175" spans="1:6" ht="63.75" x14ac:dyDescent="0.25">
      <c r="A175" s="180" t="s">
        <v>414</v>
      </c>
      <c r="B175" s="181" t="s">
        <v>7</v>
      </c>
      <c r="C175" s="182" t="s">
        <v>415</v>
      </c>
      <c r="D175" s="178">
        <v>15</v>
      </c>
      <c r="E175" s="178"/>
      <c r="F175" s="166">
        <f t="shared" si="21"/>
        <v>0</v>
      </c>
    </row>
    <row r="176" spans="1:6" ht="38.25" x14ac:dyDescent="0.25">
      <c r="A176" s="180" t="s">
        <v>416</v>
      </c>
      <c r="B176" s="181" t="s">
        <v>7</v>
      </c>
      <c r="C176" s="182" t="s">
        <v>417</v>
      </c>
      <c r="D176" s="178">
        <v>8</v>
      </c>
      <c r="E176" s="178"/>
      <c r="F176" s="166">
        <f t="shared" si="21"/>
        <v>0</v>
      </c>
    </row>
    <row r="177" spans="1:6" x14ac:dyDescent="0.25">
      <c r="A177" s="137"/>
      <c r="B177" s="142"/>
      <c r="C177" s="146"/>
      <c r="D177" s="148" t="s">
        <v>1</v>
      </c>
      <c r="E177" s="148"/>
      <c r="F177" s="148"/>
    </row>
    <row r="178" spans="1:6" x14ac:dyDescent="0.25">
      <c r="A178" s="273" t="s">
        <v>418</v>
      </c>
      <c r="B178" s="274"/>
      <c r="C178" s="274"/>
      <c r="D178" s="150" t="s">
        <v>1</v>
      </c>
      <c r="E178" s="150"/>
      <c r="F178" s="151"/>
    </row>
    <row r="179" spans="1:6" x14ac:dyDescent="0.25">
      <c r="A179" s="137"/>
      <c r="B179" s="142"/>
      <c r="C179" s="146"/>
      <c r="D179" s="148" t="s">
        <v>1</v>
      </c>
      <c r="E179" s="148"/>
      <c r="F179" s="148"/>
    </row>
    <row r="180" spans="1:6" ht="51" x14ac:dyDescent="0.25">
      <c r="A180" s="140" t="s">
        <v>517</v>
      </c>
      <c r="B180" s="143" t="s">
        <v>7</v>
      </c>
      <c r="C180" s="145" t="s">
        <v>420</v>
      </c>
      <c r="D180" s="141">
        <v>20</v>
      </c>
      <c r="E180" s="141"/>
      <c r="F180" s="166">
        <f t="shared" ref="F180:F192" si="22">D180*E180</f>
        <v>0</v>
      </c>
    </row>
    <row r="181" spans="1:6" ht="51" x14ac:dyDescent="0.25">
      <c r="A181" s="140" t="s">
        <v>419</v>
      </c>
      <c r="B181" s="143" t="s">
        <v>7</v>
      </c>
      <c r="C181" s="145" t="s">
        <v>518</v>
      </c>
      <c r="D181" s="141">
        <v>14</v>
      </c>
      <c r="E181" s="141"/>
      <c r="F181" s="166">
        <f t="shared" si="22"/>
        <v>0</v>
      </c>
    </row>
    <row r="182" spans="1:6" ht="51" x14ac:dyDescent="0.25">
      <c r="A182" s="140" t="s">
        <v>519</v>
      </c>
      <c r="B182" s="143" t="s">
        <v>7</v>
      </c>
      <c r="C182" s="145" t="s">
        <v>520</v>
      </c>
      <c r="D182" s="178">
        <v>8</v>
      </c>
      <c r="E182" s="141"/>
      <c r="F182" s="166">
        <f t="shared" si="22"/>
        <v>0</v>
      </c>
    </row>
    <row r="183" spans="1:6" ht="51" x14ac:dyDescent="0.25">
      <c r="A183" s="140" t="s">
        <v>423</v>
      </c>
      <c r="B183" s="143" t="s">
        <v>7</v>
      </c>
      <c r="C183" s="145" t="s">
        <v>424</v>
      </c>
      <c r="D183" s="178">
        <v>9</v>
      </c>
      <c r="E183" s="141"/>
      <c r="F183" s="166">
        <f t="shared" si="22"/>
        <v>0</v>
      </c>
    </row>
    <row r="184" spans="1:6" x14ac:dyDescent="0.25">
      <c r="A184" s="140" t="s">
        <v>427</v>
      </c>
      <c r="B184" s="143" t="s">
        <v>7</v>
      </c>
      <c r="C184" s="145" t="s">
        <v>428</v>
      </c>
      <c r="D184" s="141">
        <v>23</v>
      </c>
      <c r="E184" s="141"/>
      <c r="F184" s="166">
        <f t="shared" si="22"/>
        <v>0</v>
      </c>
    </row>
    <row r="185" spans="1:6" ht="25.5" x14ac:dyDescent="0.25">
      <c r="A185" s="140" t="s">
        <v>521</v>
      </c>
      <c r="B185" s="143" t="s">
        <v>7</v>
      </c>
      <c r="C185" s="145" t="s">
        <v>522</v>
      </c>
      <c r="D185" s="141">
        <v>15</v>
      </c>
      <c r="E185" s="141"/>
      <c r="F185" s="166">
        <f t="shared" si="22"/>
        <v>0</v>
      </c>
    </row>
    <row r="186" spans="1:6" ht="25.5" x14ac:dyDescent="0.25">
      <c r="A186" s="140" t="s">
        <v>523</v>
      </c>
      <c r="B186" s="143" t="s">
        <v>7</v>
      </c>
      <c r="C186" s="145" t="s">
        <v>524</v>
      </c>
      <c r="D186" s="141">
        <v>2</v>
      </c>
      <c r="E186" s="141"/>
      <c r="F186" s="166">
        <f t="shared" si="22"/>
        <v>0</v>
      </c>
    </row>
    <row r="187" spans="1:6" ht="51" x14ac:dyDescent="0.25">
      <c r="A187" s="140" t="s">
        <v>429</v>
      </c>
      <c r="B187" s="143" t="s">
        <v>7</v>
      </c>
      <c r="C187" s="171" t="s">
        <v>430</v>
      </c>
      <c r="D187" s="141">
        <v>15</v>
      </c>
      <c r="E187" s="141"/>
      <c r="F187" s="166">
        <f t="shared" si="22"/>
        <v>0</v>
      </c>
    </row>
    <row r="188" spans="1:6" ht="51" x14ac:dyDescent="0.25">
      <c r="A188" s="140" t="s">
        <v>431</v>
      </c>
      <c r="B188" s="143" t="s">
        <v>7</v>
      </c>
      <c r="C188" s="171" t="s">
        <v>432</v>
      </c>
      <c r="D188" s="141">
        <v>17</v>
      </c>
      <c r="E188" s="141"/>
      <c r="F188" s="166">
        <f t="shared" si="22"/>
        <v>0</v>
      </c>
    </row>
    <row r="189" spans="1:6" ht="51" x14ac:dyDescent="0.25">
      <c r="A189" s="140" t="s">
        <v>433</v>
      </c>
      <c r="B189" s="143" t="s">
        <v>7</v>
      </c>
      <c r="C189" s="171" t="s">
        <v>434</v>
      </c>
      <c r="D189" s="141">
        <v>21</v>
      </c>
      <c r="E189" s="141"/>
      <c r="F189" s="166">
        <f t="shared" si="22"/>
        <v>0</v>
      </c>
    </row>
    <row r="190" spans="1:6" ht="63.75" x14ac:dyDescent="0.25">
      <c r="A190" s="140" t="s">
        <v>525</v>
      </c>
      <c r="B190" s="143" t="s">
        <v>7</v>
      </c>
      <c r="C190" s="171" t="s">
        <v>526</v>
      </c>
      <c r="D190" s="141">
        <v>2</v>
      </c>
      <c r="E190" s="141"/>
      <c r="F190" s="166">
        <f t="shared" si="22"/>
        <v>0</v>
      </c>
    </row>
    <row r="191" spans="1:6" ht="89.25" x14ac:dyDescent="0.25">
      <c r="A191" s="140" t="s">
        <v>435</v>
      </c>
      <c r="B191" s="143" t="s">
        <v>7</v>
      </c>
      <c r="C191" s="145" t="s">
        <v>436</v>
      </c>
      <c r="D191" s="141">
        <v>14</v>
      </c>
      <c r="E191" s="141"/>
      <c r="F191" s="166">
        <f t="shared" si="22"/>
        <v>0</v>
      </c>
    </row>
    <row r="192" spans="1:6" ht="38.25" x14ac:dyDescent="0.25">
      <c r="A192" s="140" t="s">
        <v>437</v>
      </c>
      <c r="B192" s="143" t="s">
        <v>7</v>
      </c>
      <c r="C192" s="145" t="s">
        <v>438</v>
      </c>
      <c r="D192" s="141">
        <v>5</v>
      </c>
      <c r="E192" s="141"/>
      <c r="F192" s="166">
        <f t="shared" si="22"/>
        <v>0</v>
      </c>
    </row>
    <row r="193" spans="1:6" x14ac:dyDescent="0.25">
      <c r="A193" s="137"/>
      <c r="B193" s="142"/>
      <c r="C193" s="146"/>
      <c r="D193" s="148" t="s">
        <v>1</v>
      </c>
      <c r="E193" s="148"/>
      <c r="F193" s="148"/>
    </row>
    <row r="194" spans="1:6" x14ac:dyDescent="0.25">
      <c r="A194" s="273" t="s">
        <v>439</v>
      </c>
      <c r="B194" s="274"/>
      <c r="C194" s="274"/>
      <c r="D194" s="150" t="s">
        <v>1</v>
      </c>
      <c r="E194" s="150"/>
      <c r="F194" s="151"/>
    </row>
    <row r="195" spans="1:6" x14ac:dyDescent="0.25">
      <c r="A195" s="137"/>
      <c r="B195" s="142"/>
      <c r="C195" s="146"/>
      <c r="D195" s="148" t="s">
        <v>1</v>
      </c>
      <c r="E195" s="148"/>
      <c r="F195" s="148"/>
    </row>
    <row r="196" spans="1:6" ht="51" x14ac:dyDescent="0.25">
      <c r="A196" s="140" t="s">
        <v>440</v>
      </c>
      <c r="B196" s="143" t="s">
        <v>7</v>
      </c>
      <c r="C196" s="145" t="s">
        <v>527</v>
      </c>
      <c r="D196" s="141">
        <v>2</v>
      </c>
      <c r="E196" s="141"/>
      <c r="F196" s="166">
        <f t="shared" ref="F196" si="23">D196*E196</f>
        <v>0</v>
      </c>
    </row>
    <row r="197" spans="1:6" x14ac:dyDescent="0.25">
      <c r="A197" s="137"/>
      <c r="B197" s="142"/>
      <c r="C197" s="146"/>
      <c r="D197" s="148" t="s">
        <v>1</v>
      </c>
      <c r="E197" s="148"/>
      <c r="F197" s="148"/>
    </row>
    <row r="198" spans="1:6" x14ac:dyDescent="0.25">
      <c r="A198" s="273" t="s">
        <v>528</v>
      </c>
      <c r="B198" s="274"/>
      <c r="C198" s="274"/>
      <c r="D198" s="150" t="s">
        <v>1</v>
      </c>
      <c r="E198" s="150"/>
      <c r="F198" s="151"/>
    </row>
    <row r="199" spans="1:6" x14ac:dyDescent="0.25">
      <c r="A199" s="137"/>
      <c r="B199" s="142"/>
      <c r="C199" s="146"/>
      <c r="D199" s="148" t="s">
        <v>1</v>
      </c>
      <c r="E199" s="148"/>
      <c r="F199" s="148"/>
    </row>
    <row r="200" spans="1:6" ht="63.75" x14ac:dyDescent="0.25">
      <c r="A200" s="140" t="s">
        <v>529</v>
      </c>
      <c r="B200" s="143" t="s">
        <v>7</v>
      </c>
      <c r="C200" s="145" t="s">
        <v>530</v>
      </c>
      <c r="D200" s="141">
        <v>4</v>
      </c>
      <c r="E200" s="141"/>
      <c r="F200" s="166">
        <f t="shared" ref="F200" si="24">D200*E200</f>
        <v>0</v>
      </c>
    </row>
    <row r="201" spans="1:6" ht="15.75" x14ac:dyDescent="0.25">
      <c r="A201" s="279" t="s">
        <v>531</v>
      </c>
      <c r="B201" s="279"/>
      <c r="C201" s="279"/>
      <c r="D201" s="279"/>
      <c r="E201" s="279"/>
      <c r="F201" s="279"/>
    </row>
    <row r="202" spans="1:6" ht="15.75" x14ac:dyDescent="0.25">
      <c r="A202" s="147"/>
      <c r="B202" s="147"/>
      <c r="C202" s="147"/>
      <c r="D202" s="154" t="s">
        <v>1</v>
      </c>
      <c r="E202" s="154"/>
      <c r="F202" s="154" t="s">
        <v>1</v>
      </c>
    </row>
    <row r="203" spans="1:6" x14ac:dyDescent="0.25">
      <c r="A203" s="273" t="s">
        <v>532</v>
      </c>
      <c r="B203" s="274"/>
      <c r="C203" s="274"/>
      <c r="D203" s="150" t="s">
        <v>1</v>
      </c>
      <c r="E203" s="150"/>
      <c r="F203" s="151" t="s">
        <v>1</v>
      </c>
    </row>
    <row r="204" spans="1:6" x14ac:dyDescent="0.25">
      <c r="A204" s="137"/>
      <c r="B204" s="142"/>
      <c r="C204" s="146"/>
      <c r="D204" s="154" t="s">
        <v>1</v>
      </c>
      <c r="E204" s="154"/>
      <c r="F204" s="154" t="s">
        <v>1</v>
      </c>
    </row>
    <row r="205" spans="1:6" ht="25.5" x14ac:dyDescent="0.25">
      <c r="A205" s="140" t="s">
        <v>105</v>
      </c>
      <c r="B205" s="143" t="s">
        <v>33</v>
      </c>
      <c r="C205" s="145" t="s">
        <v>533</v>
      </c>
      <c r="D205" s="141">
        <v>73.84</v>
      </c>
      <c r="E205" s="141"/>
      <c r="F205" s="166">
        <f t="shared" ref="F205:F206" si="25">D205*E205</f>
        <v>0</v>
      </c>
    </row>
    <row r="206" spans="1:6" ht="38.25" x14ac:dyDescent="0.25">
      <c r="A206" s="140" t="s">
        <v>534</v>
      </c>
      <c r="B206" s="143" t="s">
        <v>33</v>
      </c>
      <c r="C206" s="145" t="s">
        <v>535</v>
      </c>
      <c r="D206" s="141">
        <v>77.5</v>
      </c>
      <c r="E206" s="141"/>
      <c r="F206" s="166">
        <f t="shared" si="25"/>
        <v>0</v>
      </c>
    </row>
    <row r="207" spans="1:6" x14ac:dyDescent="0.25">
      <c r="A207" s="137"/>
      <c r="B207" s="142"/>
      <c r="C207" s="146"/>
      <c r="D207" s="148" t="s">
        <v>1</v>
      </c>
      <c r="E207" s="148"/>
      <c r="F207" s="148"/>
    </row>
    <row r="208" spans="1:6" x14ac:dyDescent="0.25">
      <c r="A208" s="273" t="s">
        <v>536</v>
      </c>
      <c r="B208" s="274"/>
      <c r="C208" s="274"/>
      <c r="D208" s="150" t="s">
        <v>1</v>
      </c>
      <c r="E208" s="150"/>
      <c r="F208" s="151"/>
    </row>
    <row r="209" spans="1:6" x14ac:dyDescent="0.25">
      <c r="A209" s="137"/>
      <c r="B209" s="142"/>
      <c r="C209" s="146"/>
      <c r="D209" s="148" t="s">
        <v>1</v>
      </c>
      <c r="E209" s="148"/>
      <c r="F209" s="148"/>
    </row>
    <row r="210" spans="1:6" ht="63.75" x14ac:dyDescent="0.25">
      <c r="A210" s="140" t="s">
        <v>537</v>
      </c>
      <c r="B210" s="143" t="s">
        <v>538</v>
      </c>
      <c r="C210" s="145" t="s">
        <v>539</v>
      </c>
      <c r="D210" s="141">
        <v>413.97</v>
      </c>
      <c r="E210" s="141"/>
      <c r="F210" s="166">
        <f t="shared" ref="F210:F212" si="26">D210*E210</f>
        <v>0</v>
      </c>
    </row>
    <row r="211" spans="1:6" ht="63.75" x14ac:dyDescent="0.25">
      <c r="A211" s="140" t="s">
        <v>540</v>
      </c>
      <c r="B211" s="143" t="s">
        <v>538</v>
      </c>
      <c r="C211" s="145" t="s">
        <v>541</v>
      </c>
      <c r="D211" s="141">
        <v>952.52</v>
      </c>
      <c r="E211" s="141"/>
      <c r="F211" s="166">
        <f t="shared" si="26"/>
        <v>0</v>
      </c>
    </row>
    <row r="212" spans="1:6" ht="38.25" x14ac:dyDescent="0.25">
      <c r="A212" s="140" t="s">
        <v>542</v>
      </c>
      <c r="B212" s="143" t="s">
        <v>538</v>
      </c>
      <c r="C212" s="145" t="s">
        <v>543</v>
      </c>
      <c r="D212" s="141">
        <v>1146</v>
      </c>
      <c r="E212" s="141"/>
      <c r="F212" s="166">
        <f t="shared" si="26"/>
        <v>0</v>
      </c>
    </row>
    <row r="213" spans="1:6" x14ac:dyDescent="0.25">
      <c r="A213" s="137"/>
      <c r="B213" s="142"/>
      <c r="C213" s="146"/>
      <c r="D213" s="148" t="s">
        <v>1</v>
      </c>
      <c r="E213" s="148"/>
      <c r="F213" s="148"/>
    </row>
    <row r="214" spans="1:6" x14ac:dyDescent="0.25">
      <c r="A214" s="273" t="s">
        <v>164</v>
      </c>
      <c r="B214" s="274"/>
      <c r="C214" s="274"/>
      <c r="D214" s="150" t="s">
        <v>1</v>
      </c>
      <c r="E214" s="150"/>
      <c r="F214" s="151"/>
    </row>
    <row r="215" spans="1:6" x14ac:dyDescent="0.25">
      <c r="A215" s="137"/>
      <c r="B215" s="142"/>
      <c r="C215" s="146"/>
      <c r="D215" s="148" t="s">
        <v>1</v>
      </c>
      <c r="E215" s="148"/>
      <c r="F215" s="148"/>
    </row>
    <row r="216" spans="1:6" ht="38.25" x14ac:dyDescent="0.25">
      <c r="A216" s="140" t="s">
        <v>544</v>
      </c>
      <c r="B216" s="143" t="s">
        <v>28</v>
      </c>
      <c r="C216" s="145" t="s">
        <v>545</v>
      </c>
      <c r="D216" s="141">
        <v>5.915</v>
      </c>
      <c r="E216" s="141"/>
      <c r="F216" s="166">
        <f t="shared" ref="F216:F221" si="27">D216*E216</f>
        <v>0</v>
      </c>
    </row>
    <row r="217" spans="1:6" ht="51" x14ac:dyDescent="0.25">
      <c r="A217" s="140" t="s">
        <v>546</v>
      </c>
      <c r="B217" s="143" t="s">
        <v>28</v>
      </c>
      <c r="C217" s="145" t="s">
        <v>547</v>
      </c>
      <c r="D217" s="141">
        <v>4.8500000000000005</v>
      </c>
      <c r="E217" s="141"/>
      <c r="F217" s="166">
        <f t="shared" si="27"/>
        <v>0</v>
      </c>
    </row>
    <row r="218" spans="1:6" ht="38.25" x14ac:dyDescent="0.25">
      <c r="A218" s="140" t="s">
        <v>548</v>
      </c>
      <c r="B218" s="143" t="s">
        <v>28</v>
      </c>
      <c r="C218" s="145" t="s">
        <v>549</v>
      </c>
      <c r="D218" s="141">
        <v>12.5</v>
      </c>
      <c r="E218" s="141"/>
      <c r="F218" s="166">
        <f t="shared" si="27"/>
        <v>0</v>
      </c>
    </row>
    <row r="219" spans="1:6" ht="38.25" x14ac:dyDescent="0.25">
      <c r="A219" s="140" t="s">
        <v>550</v>
      </c>
      <c r="B219" s="143" t="s">
        <v>28</v>
      </c>
      <c r="C219" s="145" t="s">
        <v>551</v>
      </c>
      <c r="D219" s="141">
        <v>4.5979999999999999</v>
      </c>
      <c r="E219" s="141"/>
      <c r="F219" s="166">
        <f t="shared" si="27"/>
        <v>0</v>
      </c>
    </row>
    <row r="220" spans="1:6" ht="38.25" x14ac:dyDescent="0.25">
      <c r="A220" s="140" t="s">
        <v>552</v>
      </c>
      <c r="B220" s="143" t="s">
        <v>28</v>
      </c>
      <c r="C220" s="145" t="s">
        <v>553</v>
      </c>
      <c r="D220" s="141">
        <v>41.45</v>
      </c>
      <c r="E220" s="141"/>
      <c r="F220" s="166">
        <f t="shared" si="27"/>
        <v>0</v>
      </c>
    </row>
    <row r="221" spans="1:6" ht="76.5" x14ac:dyDescent="0.25">
      <c r="A221" s="140" t="s">
        <v>554</v>
      </c>
      <c r="B221" s="143" t="s">
        <v>28</v>
      </c>
      <c r="C221" s="145" t="s">
        <v>555</v>
      </c>
      <c r="D221" s="141">
        <v>11</v>
      </c>
      <c r="E221" s="141"/>
      <c r="F221" s="166">
        <f t="shared" si="27"/>
        <v>0</v>
      </c>
    </row>
    <row r="222" spans="1:6" ht="15.75" x14ac:dyDescent="0.25">
      <c r="A222" s="279" t="s">
        <v>556</v>
      </c>
      <c r="B222" s="279"/>
      <c r="C222" s="279"/>
      <c r="D222" s="279"/>
      <c r="E222" s="279"/>
      <c r="F222" s="279"/>
    </row>
    <row r="223" spans="1:6" ht="15.75" x14ac:dyDescent="0.25">
      <c r="A223" s="147"/>
      <c r="B223" s="147"/>
      <c r="C223" s="147"/>
      <c r="D223" s="153" t="s">
        <v>1</v>
      </c>
      <c r="E223" s="153"/>
      <c r="F223" s="153" t="s">
        <v>1</v>
      </c>
    </row>
    <row r="224" spans="1:6" x14ac:dyDescent="0.25">
      <c r="A224" s="273" t="s">
        <v>557</v>
      </c>
      <c r="B224" s="274"/>
      <c r="C224" s="274"/>
      <c r="D224" s="150" t="s">
        <v>1</v>
      </c>
      <c r="E224" s="150"/>
      <c r="F224" s="151" t="s">
        <v>1</v>
      </c>
    </row>
    <row r="225" spans="1:6" x14ac:dyDescent="0.25">
      <c r="A225" s="137"/>
      <c r="B225" s="142"/>
      <c r="C225" s="146"/>
      <c r="D225" s="154" t="s">
        <v>1</v>
      </c>
      <c r="E225" s="154"/>
      <c r="F225" s="154" t="s">
        <v>1</v>
      </c>
    </row>
    <row r="226" spans="1:6" ht="38.25" x14ac:dyDescent="0.25">
      <c r="A226" s="140" t="s">
        <v>558</v>
      </c>
      <c r="B226" s="143" t="s">
        <v>7</v>
      </c>
      <c r="C226" s="145" t="s">
        <v>559</v>
      </c>
      <c r="D226" s="141">
        <v>11</v>
      </c>
      <c r="E226" s="141"/>
      <c r="F226" s="166">
        <f t="shared" ref="F226:F236" si="28">D226*E226</f>
        <v>0</v>
      </c>
    </row>
    <row r="227" spans="1:6" ht="63.75" x14ac:dyDescent="0.25">
      <c r="A227" s="140" t="s">
        <v>560</v>
      </c>
      <c r="B227" s="143" t="s">
        <v>7</v>
      </c>
      <c r="C227" s="145" t="s">
        <v>561</v>
      </c>
      <c r="D227" s="141">
        <v>1</v>
      </c>
      <c r="E227" s="141"/>
      <c r="F227" s="166">
        <f t="shared" si="28"/>
        <v>0</v>
      </c>
    </row>
    <row r="228" spans="1:6" ht="63.75" x14ac:dyDescent="0.25">
      <c r="A228" s="140" t="s">
        <v>562</v>
      </c>
      <c r="B228" s="143" t="s">
        <v>7</v>
      </c>
      <c r="C228" s="145" t="s">
        <v>563</v>
      </c>
      <c r="D228" s="141">
        <v>3</v>
      </c>
      <c r="E228" s="141"/>
      <c r="F228" s="166">
        <f t="shared" si="28"/>
        <v>0</v>
      </c>
    </row>
    <row r="229" spans="1:6" ht="76.5" x14ac:dyDescent="0.25">
      <c r="A229" s="140" t="s">
        <v>564</v>
      </c>
      <c r="B229" s="143" t="s">
        <v>7</v>
      </c>
      <c r="C229" s="145" t="s">
        <v>565</v>
      </c>
      <c r="D229" s="141">
        <v>8</v>
      </c>
      <c r="E229" s="141"/>
      <c r="F229" s="166">
        <f t="shared" si="28"/>
        <v>0</v>
      </c>
    </row>
    <row r="230" spans="1:6" ht="76.5" x14ac:dyDescent="0.25">
      <c r="A230" s="140" t="s">
        <v>566</v>
      </c>
      <c r="B230" s="143" t="s">
        <v>7</v>
      </c>
      <c r="C230" s="182" t="s">
        <v>567</v>
      </c>
      <c r="D230" s="141">
        <v>2</v>
      </c>
      <c r="E230" s="141"/>
      <c r="F230" s="166">
        <f t="shared" si="28"/>
        <v>0</v>
      </c>
    </row>
    <row r="231" spans="1:6" ht="76.5" x14ac:dyDescent="0.25">
      <c r="A231" s="140" t="s">
        <v>568</v>
      </c>
      <c r="B231" s="143" t="s">
        <v>7</v>
      </c>
      <c r="C231" s="145" t="s">
        <v>569</v>
      </c>
      <c r="D231" s="141">
        <v>4</v>
      </c>
      <c r="E231" s="141"/>
      <c r="F231" s="166">
        <f t="shared" si="28"/>
        <v>0</v>
      </c>
    </row>
    <row r="232" spans="1:6" ht="76.5" x14ac:dyDescent="0.25">
      <c r="A232" s="140" t="s">
        <v>570</v>
      </c>
      <c r="B232" s="143" t="s">
        <v>7</v>
      </c>
      <c r="C232" s="145" t="s">
        <v>571</v>
      </c>
      <c r="D232" s="178">
        <v>3</v>
      </c>
      <c r="E232" s="141"/>
      <c r="F232" s="166">
        <f t="shared" si="28"/>
        <v>0</v>
      </c>
    </row>
    <row r="233" spans="1:6" ht="76.5" x14ac:dyDescent="0.25">
      <c r="A233" s="140" t="s">
        <v>572</v>
      </c>
      <c r="B233" s="143" t="s">
        <v>7</v>
      </c>
      <c r="C233" s="145" t="s">
        <v>573</v>
      </c>
      <c r="D233" s="178">
        <v>2</v>
      </c>
      <c r="E233" s="141"/>
      <c r="F233" s="166">
        <f t="shared" si="28"/>
        <v>0</v>
      </c>
    </row>
    <row r="234" spans="1:6" ht="76.5" x14ac:dyDescent="0.25">
      <c r="A234" s="140" t="s">
        <v>574</v>
      </c>
      <c r="B234" s="143" t="s">
        <v>7</v>
      </c>
      <c r="C234" s="145" t="s">
        <v>575</v>
      </c>
      <c r="D234" s="141">
        <v>2</v>
      </c>
      <c r="E234" s="141"/>
      <c r="F234" s="166">
        <f t="shared" si="28"/>
        <v>0</v>
      </c>
    </row>
    <row r="235" spans="1:6" ht="76.5" x14ac:dyDescent="0.25">
      <c r="A235" s="140" t="s">
        <v>576</v>
      </c>
      <c r="B235" s="143" t="s">
        <v>7</v>
      </c>
      <c r="C235" s="145" t="s">
        <v>577</v>
      </c>
      <c r="D235" s="141">
        <v>4</v>
      </c>
      <c r="E235" s="141"/>
      <c r="F235" s="166">
        <f t="shared" si="28"/>
        <v>0</v>
      </c>
    </row>
    <row r="236" spans="1:6" ht="51" x14ac:dyDescent="0.25">
      <c r="A236" s="140" t="s">
        <v>578</v>
      </c>
      <c r="B236" s="143" t="s">
        <v>7</v>
      </c>
      <c r="C236" s="145" t="s">
        <v>579</v>
      </c>
      <c r="D236" s="141">
        <v>5</v>
      </c>
      <c r="E236" s="141"/>
      <c r="F236" s="166">
        <f t="shared" si="28"/>
        <v>0</v>
      </c>
    </row>
    <row r="237" spans="1:6" x14ac:dyDescent="0.25">
      <c r="A237" s="137"/>
      <c r="B237" s="142"/>
      <c r="C237" s="146"/>
      <c r="D237" s="148" t="s">
        <v>1</v>
      </c>
      <c r="E237" s="148"/>
      <c r="F237" s="148"/>
    </row>
    <row r="238" spans="1:6" x14ac:dyDescent="0.25">
      <c r="A238" s="273" t="s">
        <v>580</v>
      </c>
      <c r="B238" s="274"/>
      <c r="C238" s="274"/>
      <c r="D238" s="150" t="s">
        <v>1</v>
      </c>
      <c r="E238" s="150"/>
      <c r="F238" s="151"/>
    </row>
    <row r="239" spans="1:6" x14ac:dyDescent="0.25">
      <c r="A239" s="137"/>
      <c r="B239" s="142"/>
      <c r="C239" s="146"/>
      <c r="D239" s="148" t="s">
        <v>1</v>
      </c>
      <c r="E239" s="148"/>
      <c r="F239" s="148"/>
    </row>
    <row r="240" spans="1:6" ht="102" x14ac:dyDescent="0.25">
      <c r="A240" s="140" t="s">
        <v>581</v>
      </c>
      <c r="B240" s="143" t="s">
        <v>4</v>
      </c>
      <c r="C240" s="145" t="s">
        <v>582</v>
      </c>
      <c r="D240" s="178">
        <v>529.5</v>
      </c>
      <c r="E240" s="141"/>
      <c r="F240" s="166">
        <f t="shared" ref="F240:F251" si="29">D240*E240</f>
        <v>0</v>
      </c>
    </row>
    <row r="241" spans="1:6" ht="102" x14ac:dyDescent="0.25">
      <c r="A241" s="140" t="s">
        <v>583</v>
      </c>
      <c r="B241" s="143" t="s">
        <v>4</v>
      </c>
      <c r="C241" s="145" t="s">
        <v>584</v>
      </c>
      <c r="D241" s="141">
        <v>25</v>
      </c>
      <c r="E241" s="141"/>
      <c r="F241" s="166">
        <f t="shared" si="29"/>
        <v>0</v>
      </c>
    </row>
    <row r="242" spans="1:6" ht="102" x14ac:dyDescent="0.25">
      <c r="A242" s="140" t="s">
        <v>585</v>
      </c>
      <c r="B242" s="143" t="s">
        <v>4</v>
      </c>
      <c r="C242" s="145" t="s">
        <v>586</v>
      </c>
      <c r="D242" s="141">
        <v>43</v>
      </c>
      <c r="E242" s="141"/>
      <c r="F242" s="166">
        <f t="shared" si="29"/>
        <v>0</v>
      </c>
    </row>
    <row r="243" spans="1:6" ht="114.75" x14ac:dyDescent="0.25">
      <c r="A243" s="140" t="s">
        <v>587</v>
      </c>
      <c r="B243" s="143" t="s">
        <v>33</v>
      </c>
      <c r="C243" s="145" t="s">
        <v>588</v>
      </c>
      <c r="D243" s="141">
        <v>4.8</v>
      </c>
      <c r="E243" s="141"/>
      <c r="F243" s="166">
        <f t="shared" si="29"/>
        <v>0</v>
      </c>
    </row>
    <row r="244" spans="1:6" ht="114.75" x14ac:dyDescent="0.25">
      <c r="A244" s="140" t="s">
        <v>589</v>
      </c>
      <c r="B244" s="143" t="s">
        <v>33</v>
      </c>
      <c r="C244" s="145" t="s">
        <v>590</v>
      </c>
      <c r="D244" s="141">
        <v>6.1</v>
      </c>
      <c r="E244" s="141"/>
      <c r="F244" s="166">
        <f t="shared" si="29"/>
        <v>0</v>
      </c>
    </row>
    <row r="245" spans="1:6" ht="102" x14ac:dyDescent="0.25">
      <c r="A245" s="140" t="s">
        <v>591</v>
      </c>
      <c r="B245" s="143" t="s">
        <v>33</v>
      </c>
      <c r="C245" s="145" t="s">
        <v>592</v>
      </c>
      <c r="D245" s="178">
        <v>82.2</v>
      </c>
      <c r="E245" s="141"/>
      <c r="F245" s="166">
        <f t="shared" si="29"/>
        <v>0</v>
      </c>
    </row>
    <row r="246" spans="1:6" ht="102" x14ac:dyDescent="0.25">
      <c r="A246" s="140" t="s">
        <v>593</v>
      </c>
      <c r="B246" s="143" t="s">
        <v>33</v>
      </c>
      <c r="C246" s="145" t="s">
        <v>594</v>
      </c>
      <c r="D246" s="178">
        <v>7.6</v>
      </c>
      <c r="E246" s="141"/>
      <c r="F246" s="166">
        <f t="shared" si="29"/>
        <v>0</v>
      </c>
    </row>
    <row r="247" spans="1:6" ht="51" x14ac:dyDescent="0.25">
      <c r="A247" s="140" t="s">
        <v>595</v>
      </c>
      <c r="B247" s="143" t="s">
        <v>33</v>
      </c>
      <c r="C247" s="145" t="s">
        <v>596</v>
      </c>
      <c r="D247" s="178">
        <v>115.09</v>
      </c>
      <c r="E247" s="141"/>
      <c r="F247" s="166">
        <f t="shared" si="29"/>
        <v>0</v>
      </c>
    </row>
    <row r="248" spans="1:6" ht="63.75" x14ac:dyDescent="0.25">
      <c r="A248" s="140" t="s">
        <v>597</v>
      </c>
      <c r="B248" s="143" t="s">
        <v>4</v>
      </c>
      <c r="C248" s="145" t="s">
        <v>598</v>
      </c>
      <c r="D248" s="178">
        <v>20</v>
      </c>
      <c r="E248" s="141"/>
      <c r="F248" s="166">
        <f t="shared" si="29"/>
        <v>0</v>
      </c>
    </row>
    <row r="249" spans="1:6" ht="63.75" x14ac:dyDescent="0.25">
      <c r="A249" s="140" t="s">
        <v>599</v>
      </c>
      <c r="B249" s="143" t="s">
        <v>4</v>
      </c>
      <c r="C249" s="145" t="s">
        <v>600</v>
      </c>
      <c r="D249" s="141">
        <v>250</v>
      </c>
      <c r="E249" s="141"/>
      <c r="F249" s="166">
        <f t="shared" si="29"/>
        <v>0</v>
      </c>
    </row>
    <row r="250" spans="1:6" ht="63.75" x14ac:dyDescent="0.25">
      <c r="A250" s="140" t="s">
        <v>601</v>
      </c>
      <c r="B250" s="143" t="s">
        <v>4</v>
      </c>
      <c r="C250" s="145" t="s">
        <v>602</v>
      </c>
      <c r="D250" s="141">
        <v>43</v>
      </c>
      <c r="E250" s="141"/>
      <c r="F250" s="166">
        <f t="shared" si="29"/>
        <v>0</v>
      </c>
    </row>
    <row r="251" spans="1:6" ht="114.75" x14ac:dyDescent="0.25">
      <c r="A251" s="140" t="s">
        <v>442</v>
      </c>
      <c r="B251" s="143" t="s">
        <v>33</v>
      </c>
      <c r="C251" s="145" t="s">
        <v>603</v>
      </c>
      <c r="D251" s="141">
        <v>25.29</v>
      </c>
      <c r="E251" s="141"/>
      <c r="F251" s="166">
        <f t="shared" si="29"/>
        <v>0</v>
      </c>
    </row>
    <row r="252" spans="1:6" x14ac:dyDescent="0.25">
      <c r="A252" s="137"/>
      <c r="B252" s="142"/>
      <c r="C252" s="146"/>
      <c r="D252" s="148" t="s">
        <v>1</v>
      </c>
      <c r="E252" s="148"/>
      <c r="F252" s="148"/>
    </row>
    <row r="253" spans="1:6" x14ac:dyDescent="0.25">
      <c r="A253" s="273" t="s">
        <v>444</v>
      </c>
      <c r="B253" s="274"/>
      <c r="C253" s="274"/>
      <c r="D253" s="150" t="s">
        <v>1</v>
      </c>
      <c r="E253" s="150"/>
      <c r="F253" s="151"/>
    </row>
    <row r="254" spans="1:6" x14ac:dyDescent="0.25">
      <c r="A254" s="137"/>
      <c r="B254" s="142"/>
      <c r="C254" s="146"/>
      <c r="D254" s="148" t="s">
        <v>1</v>
      </c>
      <c r="E254" s="148"/>
      <c r="F254" s="148"/>
    </row>
    <row r="255" spans="1:6" ht="51" x14ac:dyDescent="0.25">
      <c r="A255" s="140" t="s">
        <v>445</v>
      </c>
      <c r="B255" s="143" t="s">
        <v>7</v>
      </c>
      <c r="C255" s="145" t="s">
        <v>604</v>
      </c>
      <c r="D255" s="141">
        <v>1</v>
      </c>
      <c r="E255" s="141"/>
      <c r="F255" s="166">
        <f t="shared" ref="F255" si="30">D255*E255</f>
        <v>0</v>
      </c>
    </row>
    <row r="256" spans="1:6" x14ac:dyDescent="0.25">
      <c r="A256" s="137"/>
      <c r="B256" s="142"/>
      <c r="C256" s="146"/>
      <c r="D256" s="148" t="s">
        <v>1</v>
      </c>
      <c r="E256" s="148"/>
      <c r="F256" s="148"/>
    </row>
    <row r="257" spans="1:6" x14ac:dyDescent="0.25">
      <c r="A257" s="273" t="s">
        <v>447</v>
      </c>
      <c r="B257" s="274"/>
      <c r="C257" s="274"/>
      <c r="D257" s="150" t="s">
        <v>1</v>
      </c>
      <c r="E257" s="150"/>
      <c r="F257" s="151"/>
    </row>
    <row r="258" spans="1:6" x14ac:dyDescent="0.25">
      <c r="A258" s="137"/>
      <c r="B258" s="142"/>
      <c r="C258" s="146"/>
      <c r="D258" s="148" t="s">
        <v>1</v>
      </c>
      <c r="E258" s="148"/>
      <c r="F258" s="148"/>
    </row>
    <row r="259" spans="1:6" x14ac:dyDescent="0.25">
      <c r="A259" s="140" t="s">
        <v>448</v>
      </c>
      <c r="B259" s="143" t="s">
        <v>4</v>
      </c>
      <c r="C259" s="145" t="s">
        <v>449</v>
      </c>
      <c r="D259" s="141">
        <v>57</v>
      </c>
      <c r="E259" s="141"/>
      <c r="F259" s="166">
        <f t="shared" ref="F259" si="31">D259*E259</f>
        <v>0</v>
      </c>
    </row>
    <row r="260" spans="1:6" x14ac:dyDescent="0.25">
      <c r="A260" s="137"/>
      <c r="B260" s="142"/>
      <c r="C260" s="146"/>
      <c r="D260" s="148" t="s">
        <v>1</v>
      </c>
      <c r="E260" s="148"/>
      <c r="F260" s="148"/>
    </row>
    <row r="261" spans="1:6" x14ac:dyDescent="0.25">
      <c r="A261" s="273" t="s">
        <v>605</v>
      </c>
      <c r="B261" s="274"/>
      <c r="C261" s="274"/>
      <c r="D261" s="150" t="s">
        <v>1</v>
      </c>
      <c r="E261" s="150"/>
      <c r="F261" s="151"/>
    </row>
    <row r="262" spans="1:6" x14ac:dyDescent="0.25">
      <c r="A262" s="137"/>
      <c r="B262" s="142"/>
      <c r="C262" s="146"/>
      <c r="D262" s="148" t="s">
        <v>1</v>
      </c>
      <c r="E262" s="148"/>
      <c r="F262" s="148"/>
    </row>
    <row r="263" spans="1:6" ht="25.5" x14ac:dyDescent="0.25">
      <c r="A263" s="140" t="s">
        <v>606</v>
      </c>
      <c r="B263" s="143" t="s">
        <v>179</v>
      </c>
      <c r="C263" s="145" t="s">
        <v>607</v>
      </c>
      <c r="D263" s="141">
        <v>45</v>
      </c>
      <c r="E263" s="141"/>
      <c r="F263" s="166">
        <f t="shared" ref="F263:F267" si="32">D263*E263</f>
        <v>0</v>
      </c>
    </row>
    <row r="264" spans="1:6" ht="76.5" x14ac:dyDescent="0.25">
      <c r="A264" s="140" t="s">
        <v>608</v>
      </c>
      <c r="B264" s="143" t="s">
        <v>7</v>
      </c>
      <c r="C264" s="145" t="s">
        <v>609</v>
      </c>
      <c r="D264" s="141">
        <v>19</v>
      </c>
      <c r="E264" s="141"/>
      <c r="F264" s="166">
        <f t="shared" si="32"/>
        <v>0</v>
      </c>
    </row>
    <row r="265" spans="1:6" ht="38.25" x14ac:dyDescent="0.25">
      <c r="A265" s="140" t="s">
        <v>610</v>
      </c>
      <c r="B265" s="143" t="s">
        <v>7</v>
      </c>
      <c r="C265" s="145" t="s">
        <v>611</v>
      </c>
      <c r="D265" s="141">
        <v>1</v>
      </c>
      <c r="E265" s="141"/>
      <c r="F265" s="166">
        <f t="shared" si="32"/>
        <v>0</v>
      </c>
    </row>
    <row r="266" spans="1:6" ht="51" x14ac:dyDescent="0.25">
      <c r="A266" s="140" t="s">
        <v>612</v>
      </c>
      <c r="B266" s="143" t="s">
        <v>7</v>
      </c>
      <c r="C266" s="145" t="s">
        <v>749</v>
      </c>
      <c r="D266" s="178">
        <v>1</v>
      </c>
      <c r="E266" s="178"/>
      <c r="F266" s="166">
        <f t="shared" si="32"/>
        <v>0</v>
      </c>
    </row>
    <row r="267" spans="1:6" ht="25.5" x14ac:dyDescent="0.25">
      <c r="A267" s="140" t="s">
        <v>613</v>
      </c>
      <c r="B267" s="143" t="s">
        <v>7</v>
      </c>
      <c r="C267" s="145" t="s">
        <v>748</v>
      </c>
      <c r="D267" s="178">
        <v>1</v>
      </c>
      <c r="E267" s="178"/>
      <c r="F267" s="166">
        <f t="shared" si="32"/>
        <v>0</v>
      </c>
    </row>
    <row r="268" spans="1:6" ht="15.75" x14ac:dyDescent="0.25">
      <c r="A268" s="279" t="s">
        <v>167</v>
      </c>
      <c r="B268" s="279"/>
      <c r="C268" s="279"/>
      <c r="D268" s="279"/>
      <c r="E268" s="279"/>
      <c r="F268" s="279"/>
    </row>
    <row r="269" spans="1:6" ht="15.75" x14ac:dyDescent="0.25">
      <c r="A269" s="147"/>
      <c r="B269" s="147"/>
      <c r="C269" s="147"/>
      <c r="D269" s="153" t="s">
        <v>1</v>
      </c>
      <c r="E269" s="153"/>
      <c r="F269" s="153" t="s">
        <v>1</v>
      </c>
    </row>
    <row r="270" spans="1:6" x14ac:dyDescent="0.25">
      <c r="A270" s="273" t="s">
        <v>614</v>
      </c>
      <c r="B270" s="274"/>
      <c r="C270" s="274"/>
      <c r="D270" s="150" t="s">
        <v>1</v>
      </c>
      <c r="E270" s="150"/>
      <c r="F270" s="151" t="s">
        <v>1</v>
      </c>
    </row>
    <row r="271" spans="1:6" x14ac:dyDescent="0.25">
      <c r="A271" s="137"/>
      <c r="B271" s="142"/>
      <c r="C271" s="146"/>
      <c r="D271" s="154" t="s">
        <v>1</v>
      </c>
      <c r="E271" s="154"/>
      <c r="F271" s="154" t="s">
        <v>1</v>
      </c>
    </row>
    <row r="272" spans="1:6" ht="63.75" x14ac:dyDescent="0.25">
      <c r="A272" s="140" t="s">
        <v>615</v>
      </c>
      <c r="B272" s="143" t="s">
        <v>616</v>
      </c>
      <c r="C272" s="145" t="s">
        <v>617</v>
      </c>
      <c r="D272" s="141">
        <v>200</v>
      </c>
      <c r="E272" s="141"/>
      <c r="F272" s="166">
        <f t="shared" ref="F272" si="33">D272*E272</f>
        <v>0</v>
      </c>
    </row>
    <row r="273" spans="1:6" ht="15.75" x14ac:dyDescent="0.25">
      <c r="A273" s="147"/>
      <c r="B273" s="147"/>
      <c r="C273" s="147"/>
      <c r="D273" s="153" t="s">
        <v>1</v>
      </c>
      <c r="E273" s="153"/>
      <c r="F273" s="153"/>
    </row>
    <row r="274" spans="1:6" x14ac:dyDescent="0.25">
      <c r="A274" s="137"/>
      <c r="B274" s="142"/>
      <c r="C274" s="146"/>
      <c r="D274" s="153" t="s">
        <v>1</v>
      </c>
      <c r="E274" s="153"/>
      <c r="F274" s="153"/>
    </row>
    <row r="275" spans="1:6" x14ac:dyDescent="0.25">
      <c r="A275" s="273" t="s">
        <v>452</v>
      </c>
      <c r="B275" s="274"/>
      <c r="C275" s="274"/>
      <c r="D275" s="150" t="s">
        <v>1</v>
      </c>
      <c r="E275" s="150"/>
      <c r="F275" s="151"/>
    </row>
    <row r="276" spans="1:6" x14ac:dyDescent="0.25">
      <c r="A276" s="137"/>
      <c r="B276" s="142"/>
      <c r="C276" s="146"/>
      <c r="D276" s="154" t="s">
        <v>1</v>
      </c>
      <c r="E276" s="154"/>
      <c r="F276" s="154"/>
    </row>
    <row r="277" spans="1:6" x14ac:dyDescent="0.25">
      <c r="A277" s="140" t="s">
        <v>453</v>
      </c>
      <c r="B277" s="143" t="s">
        <v>7</v>
      </c>
      <c r="C277" s="145" t="s">
        <v>454</v>
      </c>
      <c r="D277" s="141">
        <v>8</v>
      </c>
      <c r="E277" s="141"/>
      <c r="F277" s="166">
        <f t="shared" ref="F277" si="34">D277*E277</f>
        <v>0</v>
      </c>
    </row>
    <row r="278" spans="1:6" x14ac:dyDescent="0.25">
      <c r="A278" s="137"/>
      <c r="B278" s="142"/>
      <c r="C278" s="146"/>
      <c r="D278" s="154" t="s">
        <v>1</v>
      </c>
      <c r="E278" s="154"/>
      <c r="F278" s="154"/>
    </row>
    <row r="279" spans="1:6" x14ac:dyDescent="0.25">
      <c r="A279" s="273" t="s">
        <v>618</v>
      </c>
      <c r="B279" s="274"/>
      <c r="C279" s="274"/>
      <c r="D279" s="150" t="s">
        <v>1</v>
      </c>
      <c r="E279" s="150"/>
      <c r="F279" s="151"/>
    </row>
    <row r="280" spans="1:6" x14ac:dyDescent="0.25">
      <c r="A280" s="137"/>
      <c r="B280" s="142"/>
      <c r="C280" s="146"/>
      <c r="D280" s="154" t="s">
        <v>1</v>
      </c>
      <c r="E280" s="154"/>
      <c r="F280" s="154"/>
    </row>
    <row r="281" spans="1:6" ht="51" x14ac:dyDescent="0.25">
      <c r="A281" s="140" t="s">
        <v>619</v>
      </c>
      <c r="B281" s="143" t="s">
        <v>616</v>
      </c>
      <c r="C281" s="145" t="s">
        <v>620</v>
      </c>
      <c r="D281" s="141">
        <v>250</v>
      </c>
      <c r="E281" s="141"/>
      <c r="F281" s="166">
        <f t="shared" ref="F281:F282" si="35">D281*E281</f>
        <v>0</v>
      </c>
    </row>
    <row r="282" spans="1:6" ht="25.5" x14ac:dyDescent="0.25">
      <c r="A282" s="140" t="s">
        <v>621</v>
      </c>
      <c r="B282" s="143" t="s">
        <v>7</v>
      </c>
      <c r="C282" s="145" t="s">
        <v>622</v>
      </c>
      <c r="D282" s="141">
        <v>1</v>
      </c>
      <c r="E282" s="141"/>
      <c r="F282" s="166">
        <f t="shared" si="35"/>
        <v>0</v>
      </c>
    </row>
    <row r="283" spans="1:6" x14ac:dyDescent="0.25">
      <c r="A283" s="137"/>
      <c r="B283" s="142"/>
      <c r="C283" s="146"/>
      <c r="D283" s="154" t="s">
        <v>1</v>
      </c>
      <c r="E283" s="154"/>
      <c r="F283" s="154"/>
    </row>
    <row r="284" spans="1:6" x14ac:dyDescent="0.25">
      <c r="A284" s="273" t="s">
        <v>168</v>
      </c>
      <c r="B284" s="274"/>
      <c r="C284" s="274"/>
      <c r="D284" s="150" t="s">
        <v>1</v>
      </c>
      <c r="E284" s="150"/>
      <c r="F284" s="151"/>
    </row>
    <row r="285" spans="1:6" x14ac:dyDescent="0.25">
      <c r="A285" s="137"/>
      <c r="B285" s="142"/>
      <c r="C285" s="146"/>
      <c r="D285" s="154" t="s">
        <v>1</v>
      </c>
      <c r="E285" s="154"/>
      <c r="F285" s="154"/>
    </row>
    <row r="286" spans="1:6" x14ac:dyDescent="0.25">
      <c r="A286" s="140" t="s">
        <v>623</v>
      </c>
      <c r="B286" s="143" t="s">
        <v>7</v>
      </c>
      <c r="C286" s="145" t="s">
        <v>624</v>
      </c>
      <c r="D286" s="141">
        <v>4</v>
      </c>
      <c r="E286" s="141"/>
      <c r="F286" s="166">
        <f t="shared" ref="F286" si="36">D286*E286</f>
        <v>0</v>
      </c>
    </row>
    <row r="287" spans="1:6" x14ac:dyDescent="0.25">
      <c r="A287" s="140" t="s">
        <v>169</v>
      </c>
      <c r="B287" s="143" t="s">
        <v>730</v>
      </c>
      <c r="C287" s="145" t="s">
        <v>458</v>
      </c>
      <c r="D287" s="141"/>
      <c r="E287" s="141"/>
      <c r="F287" s="166">
        <v>2000</v>
      </c>
    </row>
    <row r="288" spans="1:6" x14ac:dyDescent="0.25">
      <c r="A288" s="140" t="s">
        <v>460</v>
      </c>
      <c r="B288" s="143" t="s">
        <v>730</v>
      </c>
      <c r="C288" s="145" t="s">
        <v>461</v>
      </c>
      <c r="D288" s="141"/>
      <c r="E288" s="141"/>
      <c r="F288" s="166">
        <v>500</v>
      </c>
    </row>
    <row r="289" spans="1:6" ht="38.25" x14ac:dyDescent="0.25">
      <c r="A289" s="140" t="s">
        <v>459</v>
      </c>
      <c r="B289" s="143" t="s">
        <v>291</v>
      </c>
      <c r="C289" s="145" t="s">
        <v>733</v>
      </c>
      <c r="D289" s="141">
        <v>50</v>
      </c>
      <c r="E289" s="141"/>
      <c r="F289" s="166">
        <f>D289*E289</f>
        <v>0</v>
      </c>
    </row>
    <row r="304" spans="1:6" x14ac:dyDescent="0.25">
      <c r="A304" s="272"/>
      <c r="B304" s="272"/>
      <c r="C304" s="272"/>
    </row>
    <row r="305" spans="1:3" x14ac:dyDescent="0.25">
      <c r="A305" s="272"/>
      <c r="B305" s="272"/>
      <c r="C305" s="272"/>
    </row>
    <row r="318" spans="1:3" x14ac:dyDescent="0.25">
      <c r="A318" s="272"/>
      <c r="B318" s="272"/>
      <c r="C318" s="272"/>
    </row>
    <row r="363" spans="1:3" x14ac:dyDescent="0.25">
      <c r="A363" s="272"/>
      <c r="B363" s="272"/>
      <c r="C363" s="272"/>
    </row>
  </sheetData>
  <mergeCells count="54">
    <mergeCell ref="A318:C318"/>
    <mergeCell ref="A363:C363"/>
    <mergeCell ref="A304:C304"/>
    <mergeCell ref="A305:C305"/>
    <mergeCell ref="A268:F268"/>
    <mergeCell ref="A270:C270"/>
    <mergeCell ref="A275:C275"/>
    <mergeCell ref="A279:C279"/>
    <mergeCell ref="A284:C284"/>
    <mergeCell ref="A261:C261"/>
    <mergeCell ref="A194:C194"/>
    <mergeCell ref="A198:C198"/>
    <mergeCell ref="A201:F201"/>
    <mergeCell ref="A203:C203"/>
    <mergeCell ref="A208:C208"/>
    <mergeCell ref="A214:C214"/>
    <mergeCell ref="A222:F222"/>
    <mergeCell ref="A224:C224"/>
    <mergeCell ref="A238:C238"/>
    <mergeCell ref="A253:C253"/>
    <mergeCell ref="A257:C257"/>
    <mergeCell ref="A178:C178"/>
    <mergeCell ref="A115:C115"/>
    <mergeCell ref="A119:C119"/>
    <mergeCell ref="A121:C121"/>
    <mergeCell ref="A127:C127"/>
    <mergeCell ref="A133:C133"/>
    <mergeCell ref="A138:C138"/>
    <mergeCell ref="A140:C140"/>
    <mergeCell ref="A147:C147"/>
    <mergeCell ref="A151:F151"/>
    <mergeCell ref="A153:C153"/>
    <mergeCell ref="A158:C158"/>
    <mergeCell ref="A111:C111"/>
    <mergeCell ref="A55:C55"/>
    <mergeCell ref="A60:F60"/>
    <mergeCell ref="A62:C62"/>
    <mergeCell ref="A75:C75"/>
    <mergeCell ref="A79:C79"/>
    <mergeCell ref="A83:C83"/>
    <mergeCell ref="A90:C90"/>
    <mergeCell ref="A95:C95"/>
    <mergeCell ref="A103:F103"/>
    <mergeCell ref="A105:C105"/>
    <mergeCell ref="A106:C106"/>
    <mergeCell ref="A51:C51"/>
    <mergeCell ref="A6:F6"/>
    <mergeCell ref="A8:C8"/>
    <mergeCell ref="A15:C15"/>
    <mergeCell ref="A16:C16"/>
    <mergeCell ref="A24:C24"/>
    <mergeCell ref="A36:C36"/>
    <mergeCell ref="A45:C45"/>
    <mergeCell ref="A50:C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289"/>
  <sheetViews>
    <sheetView topLeftCell="A134" workbookViewId="0">
      <selection activeCell="C140" sqref="C140"/>
    </sheetView>
  </sheetViews>
  <sheetFormatPr defaultColWidth="8.85546875" defaultRowHeight="15" x14ac:dyDescent="0.25"/>
  <cols>
    <col min="1" max="2" width="8.85546875" style="136"/>
    <col min="3" max="3" width="34.7109375" style="136" customWidth="1"/>
    <col min="4" max="5" width="8.85546875" style="136"/>
    <col min="6" max="6" width="8.85546875" style="136" bestFit="1" customWidth="1"/>
    <col min="7" max="16384" width="8.85546875" style="136"/>
  </cols>
  <sheetData>
    <row r="2" spans="1:6" ht="21" x14ac:dyDescent="0.35">
      <c r="B2" s="201" t="s">
        <v>649</v>
      </c>
    </row>
    <row r="3" spans="1:6" x14ac:dyDescent="0.25">
      <c r="B3" s="136" t="s">
        <v>661</v>
      </c>
    </row>
    <row r="5" spans="1:6" s="220" customFormat="1" x14ac:dyDescent="0.25">
      <c r="A5" s="219" t="s">
        <v>625</v>
      </c>
    </row>
    <row r="6" spans="1:6" x14ac:dyDescent="0.25">
      <c r="A6" s="135"/>
    </row>
    <row r="7" spans="1:6" x14ac:dyDescent="0.25">
      <c r="A7" s="132" t="s">
        <v>19</v>
      </c>
      <c r="B7" s="132" t="s">
        <v>20</v>
      </c>
      <c r="C7" s="132" t="s">
        <v>21</v>
      </c>
      <c r="D7" s="134" t="s">
        <v>22</v>
      </c>
      <c r="E7" s="133" t="s">
        <v>23</v>
      </c>
      <c r="F7" s="133" t="s">
        <v>24</v>
      </c>
    </row>
    <row r="8" spans="1:6" ht="15.75" x14ac:dyDescent="0.25">
      <c r="A8" s="283" t="s">
        <v>0</v>
      </c>
      <c r="B8" s="283"/>
      <c r="C8" s="283"/>
      <c r="D8" s="284"/>
      <c r="E8" s="283"/>
      <c r="F8" s="283"/>
    </row>
    <row r="9" spans="1:6" ht="15.75" x14ac:dyDescent="0.25">
      <c r="A9" s="159"/>
      <c r="B9" s="159"/>
      <c r="C9" s="159"/>
      <c r="D9" s="193" t="s">
        <v>1</v>
      </c>
      <c r="E9" s="160"/>
      <c r="F9" s="160" t="s">
        <v>1</v>
      </c>
    </row>
    <row r="10" spans="1:6" x14ac:dyDescent="0.25">
      <c r="A10" s="280" t="s">
        <v>236</v>
      </c>
      <c r="B10" s="281"/>
      <c r="C10" s="281"/>
      <c r="D10" s="194" t="s">
        <v>1</v>
      </c>
      <c r="E10" s="161"/>
      <c r="F10" s="162" t="s">
        <v>1</v>
      </c>
    </row>
    <row r="11" spans="1:6" x14ac:dyDescent="0.25">
      <c r="A11" s="155"/>
      <c r="B11" s="156"/>
      <c r="C11" s="157"/>
      <c r="D11" s="193" t="s">
        <v>1</v>
      </c>
      <c r="E11" s="160"/>
      <c r="F11" s="160" t="s">
        <v>1</v>
      </c>
    </row>
    <row r="12" spans="1:6" ht="51" x14ac:dyDescent="0.25">
      <c r="A12" s="163" t="s">
        <v>237</v>
      </c>
      <c r="B12" s="164" t="s">
        <v>238</v>
      </c>
      <c r="C12" s="165" t="s">
        <v>239</v>
      </c>
      <c r="D12" s="179">
        <v>0.47</v>
      </c>
      <c r="E12" s="166"/>
      <c r="F12" s="166">
        <f t="shared" ref="F12:F15" si="0">D12*E12</f>
        <v>0</v>
      </c>
    </row>
    <row r="13" spans="1:6" ht="51" x14ac:dyDescent="0.25">
      <c r="A13" s="163" t="s">
        <v>240</v>
      </c>
      <c r="B13" s="164" t="s">
        <v>238</v>
      </c>
      <c r="C13" s="165" t="s">
        <v>728</v>
      </c>
      <c r="D13" s="179">
        <v>0.47</v>
      </c>
      <c r="E13" s="166"/>
      <c r="F13" s="166">
        <f t="shared" si="0"/>
        <v>0</v>
      </c>
    </row>
    <row r="14" spans="1:6" ht="51" x14ac:dyDescent="0.25">
      <c r="A14" s="163" t="s">
        <v>242</v>
      </c>
      <c r="B14" s="164" t="s">
        <v>7</v>
      </c>
      <c r="C14" s="165" t="s">
        <v>243</v>
      </c>
      <c r="D14" s="179">
        <v>28</v>
      </c>
      <c r="E14" s="166"/>
      <c r="F14" s="166">
        <f t="shared" si="0"/>
        <v>0</v>
      </c>
    </row>
    <row r="15" spans="1:6" ht="76.5" x14ac:dyDescent="0.25">
      <c r="A15" s="163" t="s">
        <v>244</v>
      </c>
      <c r="B15" s="164" t="s">
        <v>7</v>
      </c>
      <c r="C15" s="165" t="s">
        <v>626</v>
      </c>
      <c r="D15" s="179">
        <v>77</v>
      </c>
      <c r="E15" s="166"/>
      <c r="F15" s="166">
        <f t="shared" si="0"/>
        <v>0</v>
      </c>
    </row>
    <row r="16" spans="1:6" x14ac:dyDescent="0.25">
      <c r="A16" s="155"/>
      <c r="B16" s="156"/>
      <c r="C16" s="157"/>
      <c r="D16" s="195" t="s">
        <v>1</v>
      </c>
      <c r="E16" s="158"/>
      <c r="F16" s="172"/>
    </row>
    <row r="17" spans="1:6" x14ac:dyDescent="0.25">
      <c r="A17" s="280" t="s">
        <v>246</v>
      </c>
      <c r="B17" s="281"/>
      <c r="C17" s="281"/>
      <c r="D17" s="194" t="s">
        <v>1</v>
      </c>
      <c r="E17" s="161"/>
      <c r="F17" s="162"/>
    </row>
    <row r="18" spans="1:6" x14ac:dyDescent="0.25">
      <c r="A18" s="155"/>
      <c r="B18" s="156"/>
      <c r="C18" s="157"/>
      <c r="D18" s="193" t="s">
        <v>1</v>
      </c>
      <c r="E18" s="160"/>
      <c r="F18" s="160"/>
    </row>
    <row r="19" spans="1:6" x14ac:dyDescent="0.25">
      <c r="A19" s="278" t="s">
        <v>262</v>
      </c>
      <c r="B19" s="278"/>
      <c r="C19" s="278"/>
      <c r="D19" s="196" t="s">
        <v>1</v>
      </c>
      <c r="E19" s="168"/>
      <c r="F19" s="168"/>
    </row>
    <row r="20" spans="1:6" x14ac:dyDescent="0.25">
      <c r="A20" s="155"/>
      <c r="B20" s="156"/>
      <c r="C20" s="157"/>
      <c r="D20" s="193" t="s">
        <v>1</v>
      </c>
      <c r="E20" s="160"/>
      <c r="F20" s="160"/>
    </row>
    <row r="21" spans="1:6" ht="63.75" x14ac:dyDescent="0.25">
      <c r="A21" s="163" t="s">
        <v>263</v>
      </c>
      <c r="B21" s="164" t="s">
        <v>7</v>
      </c>
      <c r="C21" s="145" t="s">
        <v>466</v>
      </c>
      <c r="D21" s="179">
        <v>5</v>
      </c>
      <c r="E21" s="166"/>
      <c r="F21" s="166">
        <f t="shared" ref="F21:F25" si="1">D21*E21</f>
        <v>0</v>
      </c>
    </row>
    <row r="22" spans="1:6" x14ac:dyDescent="0.25">
      <c r="A22" s="163" t="s">
        <v>469</v>
      </c>
      <c r="B22" s="164" t="s">
        <v>7</v>
      </c>
      <c r="C22" s="165" t="s">
        <v>470</v>
      </c>
      <c r="D22" s="179">
        <v>23</v>
      </c>
      <c r="E22" s="166"/>
      <c r="F22" s="166">
        <f t="shared" si="1"/>
        <v>0</v>
      </c>
    </row>
    <row r="23" spans="1:6" ht="38.25" x14ac:dyDescent="0.25">
      <c r="A23" s="163" t="s">
        <v>471</v>
      </c>
      <c r="B23" s="164" t="s">
        <v>7</v>
      </c>
      <c r="C23" s="165" t="s">
        <v>472</v>
      </c>
      <c r="D23" s="179">
        <v>3</v>
      </c>
      <c r="E23" s="166"/>
      <c r="F23" s="166">
        <f t="shared" si="1"/>
        <v>0</v>
      </c>
    </row>
    <row r="24" spans="1:6" ht="51" x14ac:dyDescent="0.25">
      <c r="A24" s="163" t="s">
        <v>271</v>
      </c>
      <c r="B24" s="164" t="s">
        <v>28</v>
      </c>
      <c r="C24" s="165" t="s">
        <v>476</v>
      </c>
      <c r="D24" s="179">
        <v>12</v>
      </c>
      <c r="E24" s="166"/>
      <c r="F24" s="166">
        <f t="shared" si="1"/>
        <v>0</v>
      </c>
    </row>
    <row r="25" spans="1:6" ht="51" x14ac:dyDescent="0.25">
      <c r="A25" s="163" t="s">
        <v>273</v>
      </c>
      <c r="B25" s="164" t="s">
        <v>4</v>
      </c>
      <c r="C25" s="145" t="s">
        <v>479</v>
      </c>
      <c r="D25" s="179">
        <v>65</v>
      </c>
      <c r="E25" s="166"/>
      <c r="F25" s="166">
        <f t="shared" si="1"/>
        <v>0</v>
      </c>
    </row>
    <row r="26" spans="1:6" x14ac:dyDescent="0.25">
      <c r="A26" s="155"/>
      <c r="B26" s="156"/>
      <c r="C26" s="157"/>
      <c r="D26" s="192" t="s">
        <v>1</v>
      </c>
      <c r="E26" s="169"/>
      <c r="F26" s="169"/>
    </row>
    <row r="27" spans="1:6" x14ac:dyDescent="0.25">
      <c r="A27" s="278" t="s">
        <v>275</v>
      </c>
      <c r="B27" s="278"/>
      <c r="C27" s="278"/>
      <c r="D27" s="197" t="s">
        <v>1</v>
      </c>
      <c r="E27" s="170"/>
      <c r="F27" s="170"/>
    </row>
    <row r="28" spans="1:6" x14ac:dyDescent="0.25">
      <c r="A28" s="155"/>
      <c r="B28" s="156"/>
      <c r="C28" s="157"/>
      <c r="D28" s="192" t="s">
        <v>1</v>
      </c>
      <c r="E28" s="169"/>
      <c r="F28" s="169"/>
    </row>
    <row r="29" spans="1:6" ht="38.25" x14ac:dyDescent="0.25">
      <c r="A29" s="163" t="s">
        <v>278</v>
      </c>
      <c r="B29" s="164" t="s">
        <v>33</v>
      </c>
      <c r="C29" s="165" t="s">
        <v>279</v>
      </c>
      <c r="D29" s="179">
        <v>2573</v>
      </c>
      <c r="E29" s="166"/>
      <c r="F29" s="166">
        <f t="shared" ref="F29:F31" si="2">D29*E29</f>
        <v>0</v>
      </c>
    </row>
    <row r="30" spans="1:6" ht="38.25" x14ac:dyDescent="0.25">
      <c r="A30" s="163" t="s">
        <v>282</v>
      </c>
      <c r="B30" s="164" t="s">
        <v>33</v>
      </c>
      <c r="C30" s="165" t="s">
        <v>283</v>
      </c>
      <c r="D30" s="166">
        <v>16.5</v>
      </c>
      <c r="E30" s="166"/>
      <c r="F30" s="166">
        <f t="shared" si="2"/>
        <v>0</v>
      </c>
    </row>
    <row r="31" spans="1:6" ht="38.25" x14ac:dyDescent="0.25">
      <c r="A31" s="163" t="s">
        <v>286</v>
      </c>
      <c r="B31" s="164" t="s">
        <v>4</v>
      </c>
      <c r="C31" s="165" t="s">
        <v>287</v>
      </c>
      <c r="D31" s="179">
        <v>33</v>
      </c>
      <c r="E31" s="166"/>
      <c r="F31" s="166">
        <f t="shared" si="2"/>
        <v>0</v>
      </c>
    </row>
    <row r="32" spans="1:6" x14ac:dyDescent="0.25">
      <c r="A32" s="155"/>
      <c r="B32" s="156"/>
      <c r="C32" s="157"/>
      <c r="D32" s="195" t="s">
        <v>1</v>
      </c>
      <c r="E32" s="172"/>
      <c r="F32" s="172"/>
    </row>
    <row r="33" spans="1:6" x14ac:dyDescent="0.25">
      <c r="A33" s="280" t="s">
        <v>288</v>
      </c>
      <c r="B33" s="281"/>
      <c r="C33" s="281"/>
      <c r="D33" s="194" t="s">
        <v>1</v>
      </c>
      <c r="E33" s="161"/>
      <c r="F33" s="162"/>
    </row>
    <row r="34" spans="1:6" x14ac:dyDescent="0.25">
      <c r="A34" s="282" t="s">
        <v>289</v>
      </c>
      <c r="B34" s="282"/>
      <c r="C34" s="282"/>
      <c r="D34" s="198" t="s">
        <v>1</v>
      </c>
      <c r="E34" s="167"/>
      <c r="F34" s="167"/>
    </row>
    <row r="35" spans="1:6" x14ac:dyDescent="0.25">
      <c r="A35" s="155"/>
      <c r="B35" s="156"/>
      <c r="C35" s="157"/>
      <c r="D35" s="193" t="s">
        <v>1</v>
      </c>
      <c r="E35" s="160"/>
      <c r="F35" s="160"/>
    </row>
    <row r="36" spans="1:6" ht="51" x14ac:dyDescent="0.25">
      <c r="A36" s="163" t="s">
        <v>290</v>
      </c>
      <c r="B36" s="164" t="s">
        <v>730</v>
      </c>
      <c r="C36" s="165" t="s">
        <v>292</v>
      </c>
      <c r="D36" s="166"/>
      <c r="E36" s="222"/>
      <c r="F36" s="166">
        <v>18000</v>
      </c>
    </row>
    <row r="37" spans="1:6" x14ac:dyDescent="0.25">
      <c r="A37" s="155"/>
      <c r="B37" s="156"/>
      <c r="C37" s="157"/>
      <c r="D37" s="193" t="s">
        <v>1</v>
      </c>
      <c r="E37" s="160"/>
      <c r="F37" s="160"/>
    </row>
    <row r="38" spans="1:6" ht="15.75" x14ac:dyDescent="0.25">
      <c r="A38" s="279" t="s">
        <v>25</v>
      </c>
      <c r="B38" s="279"/>
      <c r="C38" s="279"/>
      <c r="D38" s="285"/>
      <c r="E38" s="279"/>
      <c r="F38" s="279"/>
    </row>
    <row r="39" spans="1:6" ht="15.75" x14ac:dyDescent="0.25">
      <c r="A39" s="147"/>
      <c r="B39" s="147"/>
      <c r="C39" s="147"/>
      <c r="D39" s="188" t="s">
        <v>1</v>
      </c>
      <c r="E39" s="148"/>
      <c r="F39" s="148" t="s">
        <v>1</v>
      </c>
    </row>
    <row r="40" spans="1:6" x14ac:dyDescent="0.25">
      <c r="A40" s="273" t="s">
        <v>296</v>
      </c>
      <c r="B40" s="274"/>
      <c r="C40" s="274"/>
      <c r="D40" s="185" t="s">
        <v>1</v>
      </c>
      <c r="E40" s="150"/>
      <c r="F40" s="151" t="s">
        <v>1</v>
      </c>
    </row>
    <row r="41" spans="1:6" x14ac:dyDescent="0.25">
      <c r="A41" s="137"/>
      <c r="B41" s="142"/>
      <c r="C41" s="146"/>
      <c r="D41" s="188" t="s">
        <v>1</v>
      </c>
      <c r="E41" s="148"/>
      <c r="F41" s="148" t="s">
        <v>1</v>
      </c>
    </row>
    <row r="42" spans="1:6" ht="38.25" x14ac:dyDescent="0.25">
      <c r="A42" s="140" t="s">
        <v>297</v>
      </c>
      <c r="B42" s="143" t="s">
        <v>28</v>
      </c>
      <c r="C42" s="145" t="s">
        <v>298</v>
      </c>
      <c r="D42" s="178">
        <v>431</v>
      </c>
      <c r="E42" s="141"/>
      <c r="F42" s="166">
        <f t="shared" ref="F42:F51" si="3">D42*E42</f>
        <v>0</v>
      </c>
    </row>
    <row r="43" spans="1:6" ht="51" x14ac:dyDescent="0.25">
      <c r="A43" s="140" t="s">
        <v>299</v>
      </c>
      <c r="B43" s="143" t="s">
        <v>28</v>
      </c>
      <c r="C43" s="145" t="s">
        <v>300</v>
      </c>
      <c r="D43" s="178">
        <v>2368.9575</v>
      </c>
      <c r="E43" s="141"/>
      <c r="F43" s="166">
        <f t="shared" si="3"/>
        <v>0</v>
      </c>
    </row>
    <row r="44" spans="1:6" ht="51" x14ac:dyDescent="0.25">
      <c r="A44" s="140" t="s">
        <v>301</v>
      </c>
      <c r="B44" s="143" t="s">
        <v>28</v>
      </c>
      <c r="C44" s="145" t="s">
        <v>302</v>
      </c>
      <c r="D44" s="178">
        <v>507.63374999999996</v>
      </c>
      <c r="E44" s="141"/>
      <c r="F44" s="166">
        <f t="shared" si="3"/>
        <v>0</v>
      </c>
    </row>
    <row r="45" spans="1:6" ht="63.75" x14ac:dyDescent="0.25">
      <c r="A45" s="140" t="s">
        <v>303</v>
      </c>
      <c r="B45" s="143" t="s">
        <v>28</v>
      </c>
      <c r="C45" s="145" t="s">
        <v>304</v>
      </c>
      <c r="D45" s="178">
        <v>507.63374999999996</v>
      </c>
      <c r="E45" s="141"/>
      <c r="F45" s="166">
        <f t="shared" si="3"/>
        <v>0</v>
      </c>
    </row>
    <row r="46" spans="1:6" ht="76.5" x14ac:dyDescent="0.25">
      <c r="A46" s="140" t="s">
        <v>305</v>
      </c>
      <c r="B46" s="143" t="s">
        <v>28</v>
      </c>
      <c r="C46" s="145" t="s">
        <v>306</v>
      </c>
      <c r="D46" s="178">
        <v>86.775000000000006</v>
      </c>
      <c r="E46" s="141"/>
      <c r="F46" s="166">
        <f t="shared" si="3"/>
        <v>0</v>
      </c>
    </row>
    <row r="47" spans="1:6" ht="89.25" x14ac:dyDescent="0.25">
      <c r="A47" s="140" t="s">
        <v>307</v>
      </c>
      <c r="B47" s="143" t="s">
        <v>28</v>
      </c>
      <c r="C47" s="145" t="s">
        <v>308</v>
      </c>
      <c r="D47" s="178">
        <v>515.89229999999986</v>
      </c>
      <c r="E47" s="141"/>
      <c r="F47" s="166">
        <f t="shared" si="3"/>
        <v>0</v>
      </c>
    </row>
    <row r="48" spans="1:6" ht="76.5" x14ac:dyDescent="0.25">
      <c r="A48" s="140" t="s">
        <v>309</v>
      </c>
      <c r="B48" s="143" t="s">
        <v>28</v>
      </c>
      <c r="C48" s="145" t="s">
        <v>627</v>
      </c>
      <c r="D48" s="178">
        <v>110.54834999999999</v>
      </c>
      <c r="E48" s="141"/>
      <c r="F48" s="166">
        <f t="shared" si="3"/>
        <v>0</v>
      </c>
    </row>
    <row r="49" spans="1:6" ht="76.5" x14ac:dyDescent="0.25">
      <c r="A49" s="140" t="s">
        <v>311</v>
      </c>
      <c r="B49" s="143" t="s">
        <v>28</v>
      </c>
      <c r="C49" s="145" t="s">
        <v>312</v>
      </c>
      <c r="D49" s="178">
        <v>110.54834999999999</v>
      </c>
      <c r="E49" s="141"/>
      <c r="F49" s="166">
        <f t="shared" si="3"/>
        <v>0</v>
      </c>
    </row>
    <row r="50" spans="1:6" ht="63.75" x14ac:dyDescent="0.25">
      <c r="A50" s="140" t="s">
        <v>313</v>
      </c>
      <c r="B50" s="143" t="s">
        <v>28</v>
      </c>
      <c r="C50" s="145" t="s">
        <v>314</v>
      </c>
      <c r="D50" s="178">
        <v>24.032249999999998</v>
      </c>
      <c r="E50" s="141"/>
      <c r="F50" s="166">
        <f t="shared" si="3"/>
        <v>0</v>
      </c>
    </row>
    <row r="51" spans="1:6" ht="63.75" x14ac:dyDescent="0.25">
      <c r="A51" s="140" t="s">
        <v>315</v>
      </c>
      <c r="B51" s="143" t="s">
        <v>28</v>
      </c>
      <c r="C51" s="145" t="s">
        <v>316</v>
      </c>
      <c r="D51" s="178">
        <v>40.053750000000001</v>
      </c>
      <c r="E51" s="141"/>
      <c r="F51" s="166">
        <f t="shared" si="3"/>
        <v>0</v>
      </c>
    </row>
    <row r="52" spans="1:6" x14ac:dyDescent="0.25">
      <c r="A52" s="137"/>
      <c r="B52" s="142"/>
      <c r="C52" s="146"/>
      <c r="D52" s="188" t="s">
        <v>1</v>
      </c>
      <c r="E52" s="148"/>
      <c r="F52" s="148"/>
    </row>
    <row r="53" spans="1:6" x14ac:dyDescent="0.25">
      <c r="A53" s="273" t="s">
        <v>317</v>
      </c>
      <c r="B53" s="274"/>
      <c r="C53" s="274"/>
      <c r="D53" s="185" t="s">
        <v>1</v>
      </c>
      <c r="E53" s="150"/>
      <c r="F53" s="151"/>
    </row>
    <row r="54" spans="1:6" x14ac:dyDescent="0.25">
      <c r="A54" s="137"/>
      <c r="B54" s="142"/>
      <c r="C54" s="146"/>
      <c r="D54" s="188" t="s">
        <v>1</v>
      </c>
      <c r="E54" s="148"/>
      <c r="F54" s="148"/>
    </row>
    <row r="55" spans="1:6" ht="38.25" x14ac:dyDescent="0.25">
      <c r="A55" s="140" t="s">
        <v>318</v>
      </c>
      <c r="B55" s="143" t="s">
        <v>33</v>
      </c>
      <c r="C55" s="145" t="s">
        <v>319</v>
      </c>
      <c r="D55" s="178">
        <v>3847.4000000000005</v>
      </c>
      <c r="E55" s="141"/>
      <c r="F55" s="166">
        <f t="shared" ref="F55" si="4">D55*E55</f>
        <v>0</v>
      </c>
    </row>
    <row r="56" spans="1:6" x14ac:dyDescent="0.25">
      <c r="A56" s="137"/>
      <c r="B56" s="142"/>
      <c r="C56" s="146"/>
      <c r="D56" s="188" t="s">
        <v>1</v>
      </c>
      <c r="E56" s="148"/>
      <c r="F56" s="148"/>
    </row>
    <row r="57" spans="1:6" x14ac:dyDescent="0.25">
      <c r="A57" s="273" t="s">
        <v>323</v>
      </c>
      <c r="B57" s="274"/>
      <c r="C57" s="274"/>
      <c r="D57" s="185" t="s">
        <v>1</v>
      </c>
      <c r="E57" s="150"/>
      <c r="F57" s="151"/>
    </row>
    <row r="58" spans="1:6" x14ac:dyDescent="0.25">
      <c r="A58" s="137"/>
      <c r="B58" s="142"/>
      <c r="C58" s="146"/>
      <c r="D58" s="188" t="s">
        <v>1</v>
      </c>
      <c r="E58" s="148"/>
      <c r="F58" s="148"/>
    </row>
    <row r="59" spans="1:6" ht="38.25" x14ac:dyDescent="0.25">
      <c r="A59" s="140" t="s">
        <v>324</v>
      </c>
      <c r="B59" s="143" t="s">
        <v>28</v>
      </c>
      <c r="C59" s="145" t="s">
        <v>325</v>
      </c>
      <c r="D59" s="178">
        <v>413.90000000000003</v>
      </c>
      <c r="E59" s="141"/>
      <c r="F59" s="166">
        <f t="shared" ref="F59:F62" si="5">D59*E59</f>
        <v>0</v>
      </c>
    </row>
    <row r="60" spans="1:6" ht="51" x14ac:dyDescent="0.25">
      <c r="A60" s="140" t="s">
        <v>326</v>
      </c>
      <c r="B60" s="143" t="s">
        <v>28</v>
      </c>
      <c r="C60" s="145" t="s">
        <v>327</v>
      </c>
      <c r="D60" s="178">
        <v>206.33</v>
      </c>
      <c r="E60" s="141"/>
      <c r="F60" s="166">
        <f t="shared" si="5"/>
        <v>0</v>
      </c>
    </row>
    <row r="61" spans="1:6" ht="51" x14ac:dyDescent="0.25">
      <c r="A61" s="140" t="s">
        <v>328</v>
      </c>
      <c r="B61" s="143" t="s">
        <v>28</v>
      </c>
      <c r="C61" s="145" t="s">
        <v>329</v>
      </c>
      <c r="D61" s="178">
        <v>1820.78</v>
      </c>
      <c r="E61" s="141"/>
      <c r="F61" s="166">
        <f t="shared" si="5"/>
        <v>0</v>
      </c>
    </row>
    <row r="62" spans="1:6" ht="51" x14ac:dyDescent="0.25">
      <c r="A62" s="140" t="s">
        <v>330</v>
      </c>
      <c r="B62" s="143" t="s">
        <v>33</v>
      </c>
      <c r="C62" s="145" t="s">
        <v>331</v>
      </c>
      <c r="D62" s="178">
        <v>3941.2000000000003</v>
      </c>
      <c r="E62" s="141"/>
      <c r="F62" s="166">
        <f t="shared" si="5"/>
        <v>0</v>
      </c>
    </row>
    <row r="63" spans="1:6" x14ac:dyDescent="0.25">
      <c r="A63" s="137"/>
      <c r="B63" s="142"/>
      <c r="C63" s="146"/>
      <c r="D63" s="188" t="s">
        <v>1</v>
      </c>
      <c r="E63" s="148"/>
      <c r="F63" s="148"/>
    </row>
    <row r="64" spans="1:6" x14ac:dyDescent="0.25">
      <c r="A64" s="273" t="s">
        <v>332</v>
      </c>
      <c r="B64" s="274"/>
      <c r="C64" s="274"/>
      <c r="D64" s="185" t="s">
        <v>1</v>
      </c>
      <c r="E64" s="150"/>
      <c r="F64" s="151"/>
    </row>
    <row r="65" spans="1:6" x14ac:dyDescent="0.25">
      <c r="A65" s="137"/>
      <c r="B65" s="142"/>
      <c r="C65" s="146"/>
      <c r="D65" s="188" t="s">
        <v>1</v>
      </c>
      <c r="E65" s="148"/>
      <c r="F65" s="148"/>
    </row>
    <row r="66" spans="1:6" ht="38.25" x14ac:dyDescent="0.25">
      <c r="A66" s="140" t="s">
        <v>333</v>
      </c>
      <c r="B66" s="143" t="s">
        <v>33</v>
      </c>
      <c r="C66" s="145" t="s">
        <v>334</v>
      </c>
      <c r="D66" s="178">
        <v>1133.1499999999999</v>
      </c>
      <c r="E66" s="141"/>
      <c r="F66" s="166">
        <f t="shared" ref="F66:F67" si="6">D66*E66</f>
        <v>0</v>
      </c>
    </row>
    <row r="67" spans="1:6" x14ac:dyDescent="0.25">
      <c r="A67" s="140" t="s">
        <v>335</v>
      </c>
      <c r="B67" s="143" t="s">
        <v>33</v>
      </c>
      <c r="C67" s="145" t="s">
        <v>336</v>
      </c>
      <c r="D67" s="178">
        <v>1133.1499999999999</v>
      </c>
      <c r="E67" s="141"/>
      <c r="F67" s="166">
        <f t="shared" si="6"/>
        <v>0</v>
      </c>
    </row>
    <row r="68" spans="1:6" x14ac:dyDescent="0.25">
      <c r="A68" s="137"/>
      <c r="B68" s="142"/>
      <c r="C68" s="146"/>
      <c r="D68" s="188" t="s">
        <v>1</v>
      </c>
      <c r="E68" s="148"/>
      <c r="F68" s="148"/>
    </row>
    <row r="69" spans="1:6" x14ac:dyDescent="0.25">
      <c r="A69" s="273" t="s">
        <v>337</v>
      </c>
      <c r="B69" s="274"/>
      <c r="C69" s="274"/>
      <c r="D69" s="185" t="s">
        <v>1</v>
      </c>
      <c r="E69" s="150"/>
      <c r="F69" s="151"/>
    </row>
    <row r="70" spans="1:6" x14ac:dyDescent="0.25">
      <c r="A70" s="137"/>
      <c r="B70" s="142"/>
      <c r="C70" s="146"/>
      <c r="D70" s="188" t="s">
        <v>1</v>
      </c>
      <c r="E70" s="148"/>
      <c r="F70" s="148"/>
    </row>
    <row r="71" spans="1:6" ht="25.5" x14ac:dyDescent="0.25">
      <c r="A71" s="140" t="s">
        <v>338</v>
      </c>
      <c r="B71" s="143" t="s">
        <v>339</v>
      </c>
      <c r="C71" s="145" t="s">
        <v>340</v>
      </c>
      <c r="D71" s="178">
        <v>8834.7637299999988</v>
      </c>
      <c r="E71" s="141"/>
      <c r="F71" s="166">
        <f t="shared" ref="F71:F76" si="7">D71*E71</f>
        <v>0</v>
      </c>
    </row>
    <row r="72" spans="1:6" ht="51" x14ac:dyDescent="0.25">
      <c r="A72" s="140" t="s">
        <v>341</v>
      </c>
      <c r="B72" s="143" t="s">
        <v>28</v>
      </c>
      <c r="C72" s="145" t="s">
        <v>342</v>
      </c>
      <c r="D72" s="178">
        <v>2971.6248000000001</v>
      </c>
      <c r="E72" s="141"/>
      <c r="F72" s="166">
        <f t="shared" si="7"/>
        <v>0</v>
      </c>
    </row>
    <row r="73" spans="1:6" ht="38.25" x14ac:dyDescent="0.25">
      <c r="A73" s="140" t="s">
        <v>343</v>
      </c>
      <c r="B73" s="143" t="s">
        <v>28</v>
      </c>
      <c r="C73" s="145" t="s">
        <v>344</v>
      </c>
      <c r="D73" s="141">
        <v>642.21434999999997</v>
      </c>
      <c r="E73" s="141"/>
      <c r="F73" s="166">
        <f t="shared" si="7"/>
        <v>0</v>
      </c>
    </row>
    <row r="74" spans="1:6" ht="51" x14ac:dyDescent="0.25">
      <c r="A74" s="140" t="s">
        <v>345</v>
      </c>
      <c r="B74" s="143" t="s">
        <v>28</v>
      </c>
      <c r="C74" s="145" t="s">
        <v>346</v>
      </c>
      <c r="D74" s="141">
        <v>658.23585000000003</v>
      </c>
      <c r="E74" s="141"/>
      <c r="F74" s="166">
        <f t="shared" si="7"/>
        <v>0</v>
      </c>
    </row>
    <row r="75" spans="1:6" ht="63.75" x14ac:dyDescent="0.25">
      <c r="A75" s="140" t="s">
        <v>347</v>
      </c>
      <c r="B75" s="143" t="s">
        <v>339</v>
      </c>
      <c r="C75" s="145" t="s">
        <v>628</v>
      </c>
      <c r="D75" s="178">
        <v>594.44650000000001</v>
      </c>
      <c r="E75" s="141"/>
      <c r="F75" s="166">
        <f t="shared" si="7"/>
        <v>0</v>
      </c>
    </row>
    <row r="76" spans="1:6" ht="51" x14ac:dyDescent="0.25">
      <c r="A76" s="140" t="s">
        <v>349</v>
      </c>
      <c r="B76" s="143" t="s">
        <v>339</v>
      </c>
      <c r="C76" s="145" t="s">
        <v>350</v>
      </c>
      <c r="D76" s="178">
        <v>28.799999999999997</v>
      </c>
      <c r="E76" s="141"/>
      <c r="F76" s="166">
        <f t="shared" si="7"/>
        <v>0</v>
      </c>
    </row>
    <row r="77" spans="1:6" x14ac:dyDescent="0.25">
      <c r="A77" s="126"/>
      <c r="B77" s="127"/>
      <c r="C77" s="128"/>
      <c r="D77" s="199"/>
      <c r="E77" s="129"/>
      <c r="F77" s="129"/>
    </row>
    <row r="78" spans="1:6" ht="15.75" x14ac:dyDescent="0.25">
      <c r="A78" s="279" t="s">
        <v>351</v>
      </c>
      <c r="B78" s="279"/>
      <c r="C78" s="279"/>
      <c r="D78" s="285"/>
      <c r="E78" s="279"/>
      <c r="F78" s="279"/>
    </row>
    <row r="79" spans="1:6" ht="15.75" x14ac:dyDescent="0.25">
      <c r="A79" s="147"/>
      <c r="B79" s="147"/>
      <c r="C79" s="147"/>
      <c r="D79" s="184" t="s">
        <v>1</v>
      </c>
      <c r="E79" s="153"/>
      <c r="F79" s="153" t="s">
        <v>1</v>
      </c>
    </row>
    <row r="80" spans="1:6" x14ac:dyDescent="0.25">
      <c r="A80" s="273" t="s">
        <v>352</v>
      </c>
      <c r="B80" s="274"/>
      <c r="C80" s="274"/>
      <c r="D80" s="185" t="s">
        <v>1</v>
      </c>
      <c r="E80" s="150"/>
      <c r="F80" s="151" t="s">
        <v>1</v>
      </c>
    </row>
    <row r="81" spans="1:6" x14ac:dyDescent="0.25">
      <c r="A81" s="276" t="s">
        <v>353</v>
      </c>
      <c r="B81" s="276"/>
      <c r="C81" s="276"/>
      <c r="D81" s="186" t="s">
        <v>1</v>
      </c>
      <c r="E81" s="152"/>
      <c r="F81" s="152" t="s">
        <v>1</v>
      </c>
    </row>
    <row r="82" spans="1:6" x14ac:dyDescent="0.25">
      <c r="A82" s="137"/>
      <c r="B82" s="142"/>
      <c r="C82" s="146"/>
      <c r="D82" s="187" t="s">
        <v>1</v>
      </c>
      <c r="E82" s="149"/>
      <c r="F82" s="149" t="s">
        <v>1</v>
      </c>
    </row>
    <row r="83" spans="1:6" ht="51" x14ac:dyDescent="0.25">
      <c r="A83" s="140" t="s">
        <v>354</v>
      </c>
      <c r="B83" s="143" t="s">
        <v>28</v>
      </c>
      <c r="C83" s="145" t="s">
        <v>355</v>
      </c>
      <c r="D83" s="178">
        <v>874</v>
      </c>
      <c r="E83" s="141"/>
      <c r="F83" s="166">
        <f t="shared" ref="F83:F84" si="8">D83*E83</f>
        <v>0</v>
      </c>
    </row>
    <row r="84" spans="1:6" ht="38.25" x14ac:dyDescent="0.25">
      <c r="A84" s="140" t="s">
        <v>356</v>
      </c>
      <c r="B84" s="143" t="s">
        <v>28</v>
      </c>
      <c r="C84" s="145" t="s">
        <v>357</v>
      </c>
      <c r="D84" s="178">
        <v>183.56650000000002</v>
      </c>
      <c r="E84" s="141"/>
      <c r="F84" s="166">
        <f t="shared" si="8"/>
        <v>0</v>
      </c>
    </row>
    <row r="85" spans="1:6" x14ac:dyDescent="0.25">
      <c r="A85" s="137"/>
      <c r="B85" s="142"/>
      <c r="C85" s="146"/>
      <c r="D85" s="188" t="s">
        <v>1</v>
      </c>
      <c r="E85" s="148"/>
      <c r="F85" s="148"/>
    </row>
    <row r="86" spans="1:6" x14ac:dyDescent="0.25">
      <c r="A86" s="275" t="s">
        <v>358</v>
      </c>
      <c r="B86" s="275"/>
      <c r="C86" s="275"/>
      <c r="D86" s="187" t="s">
        <v>1</v>
      </c>
      <c r="E86" s="149"/>
      <c r="F86" s="149"/>
    </row>
    <row r="87" spans="1:6" x14ac:dyDescent="0.25">
      <c r="A87" s="137"/>
      <c r="B87" s="142"/>
      <c r="C87" s="146"/>
      <c r="D87" s="188" t="s">
        <v>1</v>
      </c>
      <c r="E87" s="148"/>
      <c r="F87" s="148"/>
    </row>
    <row r="88" spans="1:6" ht="63.75" x14ac:dyDescent="0.25">
      <c r="A88" s="140" t="s">
        <v>359</v>
      </c>
      <c r="B88" s="143" t="s">
        <v>33</v>
      </c>
      <c r="C88" s="145" t="s">
        <v>629</v>
      </c>
      <c r="D88" s="178">
        <v>3062.9</v>
      </c>
      <c r="E88" s="141"/>
      <c r="F88" s="166">
        <f t="shared" ref="F88" si="9">D88*E88</f>
        <v>0</v>
      </c>
    </row>
    <row r="89" spans="1:6" x14ac:dyDescent="0.25">
      <c r="A89" s="137"/>
      <c r="B89" s="142"/>
      <c r="C89" s="146"/>
      <c r="D89" s="188" t="s">
        <v>1</v>
      </c>
      <c r="E89" s="148"/>
      <c r="F89" s="148"/>
    </row>
    <row r="90" spans="1:6" x14ac:dyDescent="0.25">
      <c r="A90" s="275" t="s">
        <v>361</v>
      </c>
      <c r="B90" s="275"/>
      <c r="C90" s="275"/>
      <c r="D90" s="187" t="s">
        <v>1</v>
      </c>
      <c r="E90" s="149"/>
      <c r="F90" s="149"/>
    </row>
    <row r="91" spans="1:6" x14ac:dyDescent="0.25">
      <c r="A91" s="137"/>
      <c r="B91" s="142"/>
      <c r="C91" s="146"/>
      <c r="D91" s="188" t="s">
        <v>1</v>
      </c>
      <c r="E91" s="148"/>
      <c r="F91" s="148"/>
    </row>
    <row r="92" spans="1:6" ht="63.75" x14ac:dyDescent="0.25">
      <c r="A92" s="140" t="s">
        <v>362</v>
      </c>
      <c r="B92" s="143" t="s">
        <v>33</v>
      </c>
      <c r="C92" s="145" t="s">
        <v>497</v>
      </c>
      <c r="D92" s="178">
        <v>90.38000000000001</v>
      </c>
      <c r="E92" s="141"/>
      <c r="F92" s="166">
        <f t="shared" ref="F92" si="10">D92*E92</f>
        <v>0</v>
      </c>
    </row>
    <row r="93" spans="1:6" x14ac:dyDescent="0.25">
      <c r="A93" s="137"/>
      <c r="B93" s="142"/>
      <c r="C93" s="146"/>
      <c r="D93" s="188" t="s">
        <v>1</v>
      </c>
      <c r="E93" s="148"/>
      <c r="F93" s="148"/>
    </row>
    <row r="94" spans="1:6" x14ac:dyDescent="0.25">
      <c r="A94" s="273" t="s">
        <v>364</v>
      </c>
      <c r="B94" s="274"/>
      <c r="C94" s="274"/>
      <c r="D94" s="185" t="s">
        <v>1</v>
      </c>
      <c r="E94" s="150"/>
      <c r="F94" s="151"/>
    </row>
    <row r="95" spans="1:6" x14ac:dyDescent="0.25">
      <c r="A95" s="173"/>
      <c r="B95" s="174"/>
      <c r="C95" s="175"/>
      <c r="D95" s="189" t="s">
        <v>1</v>
      </c>
      <c r="E95" s="176"/>
      <c r="F95" s="176"/>
    </row>
    <row r="96" spans="1:6" x14ac:dyDescent="0.25">
      <c r="A96" s="277" t="s">
        <v>365</v>
      </c>
      <c r="B96" s="277"/>
      <c r="C96" s="277"/>
      <c r="D96" s="190" t="s">
        <v>1</v>
      </c>
      <c r="E96" s="177"/>
      <c r="F96" s="177"/>
    </row>
    <row r="97" spans="1:6" x14ac:dyDescent="0.25">
      <c r="A97" s="173"/>
      <c r="B97" s="174"/>
      <c r="C97" s="175"/>
      <c r="D97" s="189" t="s">
        <v>1</v>
      </c>
      <c r="E97" s="176"/>
      <c r="F97" s="176"/>
    </row>
    <row r="98" spans="1:6" ht="63.75" x14ac:dyDescent="0.25">
      <c r="A98" s="140" t="s">
        <v>366</v>
      </c>
      <c r="B98" s="143" t="s">
        <v>33</v>
      </c>
      <c r="C98" s="145" t="s">
        <v>630</v>
      </c>
      <c r="D98" s="178">
        <v>3062.9</v>
      </c>
      <c r="E98" s="141"/>
      <c r="F98" s="166">
        <f t="shared" ref="F98:F100" si="11">D98*E98</f>
        <v>0</v>
      </c>
    </row>
    <row r="99" spans="1:6" ht="63.75" x14ac:dyDescent="0.25">
      <c r="A99" s="140" t="s">
        <v>368</v>
      </c>
      <c r="B99" s="143" t="s">
        <v>33</v>
      </c>
      <c r="C99" s="145" t="s">
        <v>631</v>
      </c>
      <c r="D99" s="178">
        <v>518.04999999999995</v>
      </c>
      <c r="E99" s="141"/>
      <c r="F99" s="166">
        <f t="shared" si="11"/>
        <v>0</v>
      </c>
    </row>
    <row r="100" spans="1:6" ht="51" x14ac:dyDescent="0.25">
      <c r="A100" s="140" t="s">
        <v>370</v>
      </c>
      <c r="B100" s="143" t="s">
        <v>4</v>
      </c>
      <c r="C100" s="145" t="s">
        <v>500</v>
      </c>
      <c r="D100" s="178">
        <v>299</v>
      </c>
      <c r="E100" s="141"/>
      <c r="F100" s="166">
        <f t="shared" si="11"/>
        <v>0</v>
      </c>
    </row>
    <row r="101" spans="1:6" x14ac:dyDescent="0.25">
      <c r="A101" s="137"/>
      <c r="B101" s="142"/>
      <c r="C101" s="146"/>
      <c r="D101" s="148" t="s">
        <v>1</v>
      </c>
      <c r="E101" s="148"/>
      <c r="F101" s="148"/>
    </row>
    <row r="102" spans="1:6" x14ac:dyDescent="0.25">
      <c r="A102" s="275" t="s">
        <v>372</v>
      </c>
      <c r="B102" s="275"/>
      <c r="C102" s="275"/>
      <c r="D102" s="149" t="s">
        <v>1</v>
      </c>
      <c r="E102" s="149"/>
      <c r="F102" s="149"/>
    </row>
    <row r="103" spans="1:6" x14ac:dyDescent="0.25">
      <c r="A103" s="137"/>
      <c r="B103" s="142"/>
      <c r="C103" s="146"/>
      <c r="D103" s="148" t="s">
        <v>1</v>
      </c>
      <c r="E103" s="148"/>
      <c r="F103" s="148"/>
    </row>
    <row r="104" spans="1:6" ht="38.25" x14ac:dyDescent="0.25">
      <c r="A104" s="140" t="s">
        <v>373</v>
      </c>
      <c r="B104" s="143" t="s">
        <v>33</v>
      </c>
      <c r="C104" s="145" t="s">
        <v>374</v>
      </c>
      <c r="D104" s="141">
        <v>16.5</v>
      </c>
      <c r="E104" s="141"/>
      <c r="F104" s="166">
        <f t="shared" ref="F104:F106" si="12">D104*E104</f>
        <v>0</v>
      </c>
    </row>
    <row r="105" spans="1:6" x14ac:dyDescent="0.25">
      <c r="A105" s="140" t="s">
        <v>375</v>
      </c>
      <c r="B105" s="143" t="s">
        <v>4</v>
      </c>
      <c r="C105" s="145" t="s">
        <v>376</v>
      </c>
      <c r="D105" s="141">
        <v>33</v>
      </c>
      <c r="E105" s="141"/>
      <c r="F105" s="166">
        <f t="shared" si="12"/>
        <v>0</v>
      </c>
    </row>
    <row r="106" spans="1:6" ht="51" x14ac:dyDescent="0.25">
      <c r="A106" s="140" t="s">
        <v>377</v>
      </c>
      <c r="B106" s="143" t="s">
        <v>33</v>
      </c>
      <c r="C106" s="145" t="s">
        <v>378</v>
      </c>
      <c r="D106" s="141">
        <v>16.5</v>
      </c>
      <c r="E106" s="141"/>
      <c r="F106" s="166">
        <f t="shared" si="12"/>
        <v>0</v>
      </c>
    </row>
    <row r="107" spans="1:6" x14ac:dyDescent="0.25">
      <c r="A107" s="137"/>
      <c r="B107" s="142"/>
      <c r="C107" s="146"/>
      <c r="D107" s="148" t="s">
        <v>1</v>
      </c>
      <c r="E107" s="148"/>
      <c r="F107" s="148"/>
    </row>
    <row r="108" spans="1:6" x14ac:dyDescent="0.25">
      <c r="A108" s="273" t="s">
        <v>501</v>
      </c>
      <c r="B108" s="274"/>
      <c r="C108" s="274"/>
      <c r="D108" s="150" t="s">
        <v>1</v>
      </c>
      <c r="E108" s="150"/>
      <c r="F108" s="151"/>
    </row>
    <row r="109" spans="1:6" x14ac:dyDescent="0.25">
      <c r="A109" s="137"/>
      <c r="B109" s="142"/>
      <c r="C109" s="146"/>
      <c r="D109" s="148" t="s">
        <v>1</v>
      </c>
      <c r="E109" s="148"/>
      <c r="F109" s="148"/>
    </row>
    <row r="110" spans="1:6" ht="38.25" x14ac:dyDescent="0.25">
      <c r="A110" s="140" t="s">
        <v>504</v>
      </c>
      <c r="B110" s="143" t="s">
        <v>33</v>
      </c>
      <c r="C110" s="145" t="s">
        <v>505</v>
      </c>
      <c r="D110" s="178">
        <v>4</v>
      </c>
      <c r="E110" s="141"/>
      <c r="F110" s="166">
        <f t="shared" ref="F110" si="13">D110*E110</f>
        <v>0</v>
      </c>
    </row>
    <row r="111" spans="1:6" x14ac:dyDescent="0.25">
      <c r="A111" s="137"/>
      <c r="B111" s="142"/>
      <c r="C111" s="146"/>
      <c r="D111" s="188" t="s">
        <v>1</v>
      </c>
      <c r="E111" s="148"/>
      <c r="F111" s="148"/>
    </row>
    <row r="112" spans="1:6" x14ac:dyDescent="0.25">
      <c r="A112" s="273" t="s">
        <v>379</v>
      </c>
      <c r="B112" s="274"/>
      <c r="C112" s="274"/>
      <c r="D112" s="185" t="s">
        <v>1</v>
      </c>
      <c r="E112" s="150"/>
      <c r="F112" s="151"/>
    </row>
    <row r="113" spans="1:6" x14ac:dyDescent="0.25">
      <c r="A113" s="137"/>
      <c r="B113" s="142"/>
      <c r="C113" s="146"/>
      <c r="D113" s="188" t="s">
        <v>1</v>
      </c>
      <c r="E113" s="148"/>
      <c r="F113" s="148"/>
    </row>
    <row r="114" spans="1:6" x14ac:dyDescent="0.25">
      <c r="A114" s="275" t="s">
        <v>380</v>
      </c>
      <c r="B114" s="275"/>
      <c r="C114" s="275"/>
      <c r="D114" s="187" t="s">
        <v>1</v>
      </c>
      <c r="E114" s="149"/>
      <c r="F114" s="149"/>
    </row>
    <row r="115" spans="1:6" x14ac:dyDescent="0.25">
      <c r="A115" s="137"/>
      <c r="B115" s="142"/>
      <c r="C115" s="146"/>
      <c r="D115" s="188" t="s">
        <v>1</v>
      </c>
      <c r="E115" s="148"/>
      <c r="F115" s="148"/>
    </row>
    <row r="116" spans="1:6" ht="51" x14ac:dyDescent="0.25">
      <c r="A116" s="140" t="s">
        <v>506</v>
      </c>
      <c r="B116" s="143" t="s">
        <v>4</v>
      </c>
      <c r="C116" s="145" t="s">
        <v>382</v>
      </c>
      <c r="D116" s="178">
        <v>418</v>
      </c>
      <c r="E116" s="141"/>
      <c r="F116" s="166">
        <f t="shared" ref="F116:F119" si="14">D116*E116</f>
        <v>0</v>
      </c>
    </row>
    <row r="117" spans="1:6" ht="51" x14ac:dyDescent="0.25">
      <c r="A117" s="140" t="s">
        <v>383</v>
      </c>
      <c r="B117" s="143" t="s">
        <v>4</v>
      </c>
      <c r="C117" s="145" t="s">
        <v>384</v>
      </c>
      <c r="D117" s="178">
        <v>264.90000000000003</v>
      </c>
      <c r="E117" s="141"/>
      <c r="F117" s="166">
        <f t="shared" si="14"/>
        <v>0</v>
      </c>
    </row>
    <row r="118" spans="1:6" ht="63.75" x14ac:dyDescent="0.25">
      <c r="A118" s="140" t="s">
        <v>385</v>
      </c>
      <c r="B118" s="143" t="s">
        <v>4</v>
      </c>
      <c r="C118" s="145" t="s">
        <v>386</v>
      </c>
      <c r="D118" s="178">
        <v>119</v>
      </c>
      <c r="E118" s="141"/>
      <c r="F118" s="166">
        <f t="shared" si="14"/>
        <v>0</v>
      </c>
    </row>
    <row r="119" spans="1:6" ht="51" x14ac:dyDescent="0.25">
      <c r="A119" s="140" t="s">
        <v>387</v>
      </c>
      <c r="B119" s="143" t="s">
        <v>4</v>
      </c>
      <c r="C119" s="145" t="s">
        <v>388</v>
      </c>
      <c r="D119" s="141">
        <v>31</v>
      </c>
      <c r="E119" s="141"/>
      <c r="F119" s="166">
        <f t="shared" si="14"/>
        <v>0</v>
      </c>
    </row>
    <row r="120" spans="1:6" x14ac:dyDescent="0.25">
      <c r="A120" s="137"/>
      <c r="B120" s="142"/>
      <c r="C120" s="146"/>
      <c r="D120" s="188" t="s">
        <v>1</v>
      </c>
      <c r="E120" s="148"/>
      <c r="F120" s="148"/>
    </row>
    <row r="121" spans="1:6" x14ac:dyDescent="0.25">
      <c r="A121" s="273" t="s">
        <v>389</v>
      </c>
      <c r="B121" s="274"/>
      <c r="C121" s="274"/>
      <c r="D121" s="185" t="s">
        <v>1</v>
      </c>
      <c r="E121" s="150"/>
      <c r="F121" s="151"/>
    </row>
    <row r="122" spans="1:6" x14ac:dyDescent="0.25">
      <c r="A122" s="137"/>
      <c r="B122" s="142"/>
      <c r="C122" s="146"/>
      <c r="D122" s="188" t="s">
        <v>1</v>
      </c>
      <c r="E122" s="148"/>
      <c r="F122" s="148"/>
    </row>
    <row r="123" spans="1:6" ht="63.75" x14ac:dyDescent="0.25">
      <c r="A123" s="140" t="s">
        <v>390</v>
      </c>
      <c r="B123" s="143" t="s">
        <v>28</v>
      </c>
      <c r="C123" s="145" t="s">
        <v>391</v>
      </c>
      <c r="D123" s="178">
        <v>26.93</v>
      </c>
      <c r="E123" s="141"/>
      <c r="F123" s="166">
        <f t="shared" ref="F123:F124" si="15">D123*E123</f>
        <v>0</v>
      </c>
    </row>
    <row r="124" spans="1:6" ht="63.75" x14ac:dyDescent="0.25">
      <c r="A124" s="140" t="s">
        <v>392</v>
      </c>
      <c r="B124" s="143" t="s">
        <v>28</v>
      </c>
      <c r="C124" s="145" t="s">
        <v>393</v>
      </c>
      <c r="D124" s="178">
        <v>51.879999999999995</v>
      </c>
      <c r="E124" s="141"/>
      <c r="F124" s="166">
        <f t="shared" si="15"/>
        <v>0</v>
      </c>
    </row>
    <row r="125" spans="1:6" x14ac:dyDescent="0.25">
      <c r="A125" s="138"/>
      <c r="B125" s="138"/>
      <c r="C125" s="144"/>
      <c r="D125" s="183"/>
      <c r="E125" s="139"/>
      <c r="F125" s="139"/>
    </row>
    <row r="126" spans="1:6" ht="15.75" x14ac:dyDescent="0.25">
      <c r="A126" s="279" t="s">
        <v>394</v>
      </c>
      <c r="B126" s="279"/>
      <c r="C126" s="279"/>
      <c r="D126" s="285"/>
      <c r="E126" s="279"/>
      <c r="F126" s="279"/>
    </row>
    <row r="127" spans="1:6" ht="15.75" x14ac:dyDescent="0.25">
      <c r="A127" s="147"/>
      <c r="B127" s="147"/>
      <c r="C127" s="147"/>
      <c r="D127" s="184" t="s">
        <v>1</v>
      </c>
      <c r="E127" s="153"/>
      <c r="F127" s="153" t="s">
        <v>1</v>
      </c>
    </row>
    <row r="128" spans="1:6" x14ac:dyDescent="0.25">
      <c r="A128" s="273" t="s">
        <v>632</v>
      </c>
      <c r="B128" s="274"/>
      <c r="C128" s="274"/>
      <c r="D128" s="185" t="s">
        <v>1</v>
      </c>
      <c r="E128" s="150"/>
      <c r="F128" s="151" t="s">
        <v>1</v>
      </c>
    </row>
    <row r="129" spans="1:6" x14ac:dyDescent="0.25">
      <c r="A129" s="137"/>
      <c r="B129" s="142"/>
      <c r="C129" s="146"/>
      <c r="D129" s="191" t="s">
        <v>1</v>
      </c>
      <c r="E129" s="154"/>
      <c r="F129" s="154" t="s">
        <v>1</v>
      </c>
    </row>
    <row r="130" spans="1:6" ht="76.5" x14ac:dyDescent="0.25">
      <c r="A130" s="140" t="s">
        <v>633</v>
      </c>
      <c r="B130" s="143" t="s">
        <v>4</v>
      </c>
      <c r="C130" s="145" t="s">
        <v>634</v>
      </c>
      <c r="D130" s="178">
        <v>3</v>
      </c>
      <c r="E130" s="141"/>
      <c r="F130" s="166">
        <f t="shared" ref="F130" si="16">D130*E130</f>
        <v>0</v>
      </c>
    </row>
    <row r="131" spans="1:6" x14ac:dyDescent="0.25">
      <c r="A131" s="137"/>
      <c r="B131" s="142"/>
      <c r="C131" s="146"/>
      <c r="D131" s="188" t="s">
        <v>1</v>
      </c>
      <c r="E131" s="148"/>
      <c r="F131" s="148"/>
    </row>
    <row r="132" spans="1:6" x14ac:dyDescent="0.25">
      <c r="A132" s="273" t="s">
        <v>395</v>
      </c>
      <c r="B132" s="274"/>
      <c r="C132" s="274"/>
      <c r="D132" s="185" t="s">
        <v>1</v>
      </c>
      <c r="E132" s="150"/>
      <c r="F132" s="151"/>
    </row>
    <row r="133" spans="1:6" x14ac:dyDescent="0.25">
      <c r="A133" s="137"/>
      <c r="B133" s="142"/>
      <c r="C133" s="146"/>
      <c r="D133" s="188" t="s">
        <v>1</v>
      </c>
      <c r="E133" s="148"/>
      <c r="F133" s="148"/>
    </row>
    <row r="134" spans="1:6" ht="76.5" x14ac:dyDescent="0.25">
      <c r="A134" s="140" t="s">
        <v>396</v>
      </c>
      <c r="B134" s="143" t="s">
        <v>4</v>
      </c>
      <c r="C134" s="145" t="s">
        <v>635</v>
      </c>
      <c r="D134" s="178">
        <v>335.5</v>
      </c>
      <c r="E134" s="141"/>
      <c r="F134" s="166">
        <f t="shared" ref="F134" si="17">D134*E134</f>
        <v>0</v>
      </c>
    </row>
    <row r="135" spans="1:6" x14ac:dyDescent="0.25">
      <c r="A135" s="137"/>
      <c r="B135" s="142"/>
      <c r="C135" s="146"/>
      <c r="D135" s="188" t="s">
        <v>1</v>
      </c>
      <c r="E135" s="148"/>
      <c r="F135" s="148"/>
    </row>
    <row r="136" spans="1:6" x14ac:dyDescent="0.25">
      <c r="A136" s="273" t="s">
        <v>398</v>
      </c>
      <c r="B136" s="274"/>
      <c r="C136" s="274"/>
      <c r="D136" s="185" t="s">
        <v>1</v>
      </c>
      <c r="E136" s="150"/>
      <c r="F136" s="151"/>
    </row>
    <row r="137" spans="1:6" x14ac:dyDescent="0.25">
      <c r="A137" s="137"/>
      <c r="B137" s="142"/>
      <c r="C137" s="146"/>
      <c r="D137" s="188" t="s">
        <v>1</v>
      </c>
      <c r="E137" s="148"/>
      <c r="F137" s="148"/>
    </row>
    <row r="138" spans="1:6" ht="63.75" x14ac:dyDescent="0.25">
      <c r="A138" s="140" t="s">
        <v>399</v>
      </c>
      <c r="B138" s="143" t="s">
        <v>4</v>
      </c>
      <c r="C138" s="145" t="s">
        <v>735</v>
      </c>
      <c r="D138" s="178">
        <v>116.80000000000001</v>
      </c>
      <c r="E138" s="141"/>
      <c r="F138" s="166">
        <f t="shared" ref="F138:F144" si="18">D138*E138</f>
        <v>0</v>
      </c>
    </row>
    <row r="139" spans="1:6" ht="63.75" x14ac:dyDescent="0.25">
      <c r="A139" s="140" t="s">
        <v>401</v>
      </c>
      <c r="B139" s="143" t="s">
        <v>4</v>
      </c>
      <c r="C139" s="145" t="s">
        <v>737</v>
      </c>
      <c r="D139" s="178">
        <v>225</v>
      </c>
      <c r="E139" s="141"/>
      <c r="F139" s="166">
        <f t="shared" si="18"/>
        <v>0</v>
      </c>
    </row>
    <row r="140" spans="1:6" ht="63.75" x14ac:dyDescent="0.25">
      <c r="A140" s="140" t="s">
        <v>405</v>
      </c>
      <c r="B140" s="143" t="s">
        <v>4</v>
      </c>
      <c r="C140" s="145" t="s">
        <v>742</v>
      </c>
      <c r="D140" s="178">
        <v>57.7</v>
      </c>
      <c r="E140" s="141"/>
      <c r="F140" s="166">
        <f t="shared" si="18"/>
        <v>0</v>
      </c>
    </row>
    <row r="141" spans="1:6" ht="25.5" x14ac:dyDescent="0.25">
      <c r="A141" s="140" t="s">
        <v>408</v>
      </c>
      <c r="B141" s="143" t="s">
        <v>4</v>
      </c>
      <c r="C141" s="145" t="s">
        <v>409</v>
      </c>
      <c r="D141" s="178">
        <v>225</v>
      </c>
      <c r="E141" s="141"/>
      <c r="F141" s="166">
        <f t="shared" si="18"/>
        <v>0</v>
      </c>
    </row>
    <row r="142" spans="1:6" ht="89.25" x14ac:dyDescent="0.25">
      <c r="A142" s="180" t="s">
        <v>410</v>
      </c>
      <c r="B142" s="181" t="s">
        <v>28</v>
      </c>
      <c r="C142" s="182" t="s">
        <v>411</v>
      </c>
      <c r="D142" s="178">
        <v>112.5</v>
      </c>
      <c r="E142" s="178"/>
      <c r="F142" s="166">
        <f t="shared" si="18"/>
        <v>0</v>
      </c>
    </row>
    <row r="143" spans="1:6" ht="38.25" x14ac:dyDescent="0.25">
      <c r="A143" s="180" t="s">
        <v>412</v>
      </c>
      <c r="B143" s="181" t="s">
        <v>7</v>
      </c>
      <c r="C143" s="182" t="s">
        <v>413</v>
      </c>
      <c r="D143" s="178">
        <v>4</v>
      </c>
      <c r="E143" s="178"/>
      <c r="F143" s="166">
        <f t="shared" si="18"/>
        <v>0</v>
      </c>
    </row>
    <row r="144" spans="1:6" ht="38.25" x14ac:dyDescent="0.25">
      <c r="A144" s="180" t="s">
        <v>414</v>
      </c>
      <c r="B144" s="181" t="s">
        <v>7</v>
      </c>
      <c r="C144" s="182" t="s">
        <v>636</v>
      </c>
      <c r="D144" s="178">
        <v>10</v>
      </c>
      <c r="E144" s="178"/>
      <c r="F144" s="166">
        <f t="shared" si="18"/>
        <v>0</v>
      </c>
    </row>
    <row r="145" spans="1:6" x14ac:dyDescent="0.25">
      <c r="A145" s="137"/>
      <c r="B145" s="142"/>
      <c r="C145" s="146"/>
      <c r="D145" s="188" t="s">
        <v>1</v>
      </c>
      <c r="E145" s="148"/>
      <c r="F145" s="148"/>
    </row>
    <row r="146" spans="1:6" x14ac:dyDescent="0.25">
      <c r="A146" s="273" t="s">
        <v>418</v>
      </c>
      <c r="B146" s="274"/>
      <c r="C146" s="274"/>
      <c r="D146" s="185" t="s">
        <v>1</v>
      </c>
      <c r="E146" s="150"/>
      <c r="F146" s="151"/>
    </row>
    <row r="147" spans="1:6" x14ac:dyDescent="0.25">
      <c r="A147" s="137"/>
      <c r="B147" s="142"/>
      <c r="C147" s="146"/>
      <c r="D147" s="188" t="s">
        <v>1</v>
      </c>
      <c r="E147" s="148"/>
      <c r="F147" s="148"/>
    </row>
    <row r="148" spans="1:6" ht="51" x14ac:dyDescent="0.25">
      <c r="A148" s="140" t="s">
        <v>517</v>
      </c>
      <c r="B148" s="143" t="s">
        <v>7</v>
      </c>
      <c r="C148" s="145" t="s">
        <v>420</v>
      </c>
      <c r="D148" s="178">
        <v>24</v>
      </c>
      <c r="E148" s="141"/>
      <c r="F148" s="166">
        <f t="shared" ref="F148:F156" si="19">D148*E148</f>
        <v>0</v>
      </c>
    </row>
    <row r="149" spans="1:6" ht="51" x14ac:dyDescent="0.25">
      <c r="A149" s="140" t="s">
        <v>519</v>
      </c>
      <c r="B149" s="143" t="s">
        <v>7</v>
      </c>
      <c r="C149" s="145" t="s">
        <v>520</v>
      </c>
      <c r="D149" s="178">
        <v>1</v>
      </c>
      <c r="E149" s="141"/>
      <c r="F149" s="166">
        <f t="shared" si="19"/>
        <v>0</v>
      </c>
    </row>
    <row r="150" spans="1:6" ht="51" x14ac:dyDescent="0.25">
      <c r="A150" s="140" t="s">
        <v>423</v>
      </c>
      <c r="B150" s="143" t="s">
        <v>7</v>
      </c>
      <c r="C150" s="145" t="s">
        <v>424</v>
      </c>
      <c r="D150" s="178">
        <v>8</v>
      </c>
      <c r="E150" s="141"/>
      <c r="F150" s="166">
        <f t="shared" si="19"/>
        <v>0</v>
      </c>
    </row>
    <row r="151" spans="1:6" ht="51" x14ac:dyDescent="0.25">
      <c r="A151" s="140" t="s">
        <v>425</v>
      </c>
      <c r="B151" s="143" t="s">
        <v>7</v>
      </c>
      <c r="C151" s="145" t="s">
        <v>426</v>
      </c>
      <c r="D151" s="178">
        <v>2</v>
      </c>
      <c r="E151" s="141"/>
      <c r="F151" s="166">
        <f t="shared" si="19"/>
        <v>0</v>
      </c>
    </row>
    <row r="152" spans="1:6" x14ac:dyDescent="0.25">
      <c r="A152" s="140" t="s">
        <v>427</v>
      </c>
      <c r="B152" s="143" t="s">
        <v>7</v>
      </c>
      <c r="C152" s="145" t="s">
        <v>428</v>
      </c>
      <c r="D152" s="178">
        <v>16</v>
      </c>
      <c r="E152" s="141"/>
      <c r="F152" s="166">
        <f t="shared" si="19"/>
        <v>0</v>
      </c>
    </row>
    <row r="153" spans="1:6" ht="25.5" x14ac:dyDescent="0.25">
      <c r="A153" s="140" t="s">
        <v>521</v>
      </c>
      <c r="B153" s="143" t="s">
        <v>7</v>
      </c>
      <c r="C153" s="145" t="s">
        <v>522</v>
      </c>
      <c r="D153" s="178">
        <v>9</v>
      </c>
      <c r="E153" s="141"/>
      <c r="F153" s="166">
        <f t="shared" si="19"/>
        <v>0</v>
      </c>
    </row>
    <row r="154" spans="1:6" ht="51" x14ac:dyDescent="0.25">
      <c r="A154" s="140" t="s">
        <v>429</v>
      </c>
      <c r="B154" s="143" t="s">
        <v>7</v>
      </c>
      <c r="C154" s="171" t="s">
        <v>430</v>
      </c>
      <c r="D154" s="178">
        <v>10</v>
      </c>
      <c r="E154" s="141"/>
      <c r="F154" s="166">
        <f t="shared" si="19"/>
        <v>0</v>
      </c>
    </row>
    <row r="155" spans="1:6" ht="51" x14ac:dyDescent="0.25">
      <c r="A155" s="140" t="s">
        <v>431</v>
      </c>
      <c r="B155" s="143" t="s">
        <v>7</v>
      </c>
      <c r="C155" s="171" t="s">
        <v>432</v>
      </c>
      <c r="D155" s="178">
        <v>14</v>
      </c>
      <c r="E155" s="141"/>
      <c r="F155" s="166">
        <f t="shared" si="19"/>
        <v>0</v>
      </c>
    </row>
    <row r="156" spans="1:6" ht="51" x14ac:dyDescent="0.25">
      <c r="A156" s="140" t="s">
        <v>433</v>
      </c>
      <c r="B156" s="143" t="s">
        <v>7</v>
      </c>
      <c r="C156" s="171" t="s">
        <v>434</v>
      </c>
      <c r="D156" s="178">
        <v>11</v>
      </c>
      <c r="E156" s="141"/>
      <c r="F156" s="166">
        <f t="shared" si="19"/>
        <v>0</v>
      </c>
    </row>
    <row r="157" spans="1:6" x14ac:dyDescent="0.25">
      <c r="A157" s="137"/>
      <c r="B157" s="142"/>
      <c r="C157" s="146"/>
      <c r="D157" s="188" t="s">
        <v>1</v>
      </c>
      <c r="E157" s="148"/>
      <c r="F157" s="148"/>
    </row>
    <row r="158" spans="1:6" x14ac:dyDescent="0.25">
      <c r="A158" s="273" t="s">
        <v>439</v>
      </c>
      <c r="B158" s="274"/>
      <c r="C158" s="274"/>
      <c r="D158" s="185" t="s">
        <v>1</v>
      </c>
      <c r="E158" s="150"/>
      <c r="F158" s="151"/>
    </row>
    <row r="159" spans="1:6" x14ac:dyDescent="0.25">
      <c r="A159" s="137"/>
      <c r="B159" s="142"/>
      <c r="C159" s="146"/>
      <c r="D159" s="188" t="s">
        <v>1</v>
      </c>
      <c r="E159" s="148"/>
      <c r="F159" s="148"/>
    </row>
    <row r="160" spans="1:6" ht="51" x14ac:dyDescent="0.25">
      <c r="A160" s="140" t="s">
        <v>637</v>
      </c>
      <c r="B160" s="143" t="s">
        <v>4</v>
      </c>
      <c r="C160" s="145" t="s">
        <v>638</v>
      </c>
      <c r="D160" s="178">
        <v>18</v>
      </c>
      <c r="E160" s="141"/>
      <c r="F160" s="166">
        <f t="shared" ref="F160:F161" si="20">D160*E160</f>
        <v>0</v>
      </c>
    </row>
    <row r="161" spans="1:6" ht="51" x14ac:dyDescent="0.25">
      <c r="A161" s="140" t="s">
        <v>440</v>
      </c>
      <c r="B161" s="143" t="s">
        <v>7</v>
      </c>
      <c r="C161" s="145" t="s">
        <v>527</v>
      </c>
      <c r="D161" s="178">
        <v>2</v>
      </c>
      <c r="E161" s="141"/>
      <c r="F161" s="166">
        <f t="shared" si="20"/>
        <v>0</v>
      </c>
    </row>
    <row r="162" spans="1:6" x14ac:dyDescent="0.25">
      <c r="A162" s="138"/>
      <c r="B162" s="138"/>
      <c r="C162" s="144"/>
      <c r="D162" s="139"/>
      <c r="E162" s="139"/>
      <c r="F162" s="139"/>
    </row>
    <row r="163" spans="1:6" ht="15.75" x14ac:dyDescent="0.25">
      <c r="A163" s="279" t="s">
        <v>531</v>
      </c>
      <c r="B163" s="279"/>
      <c r="C163" s="279"/>
      <c r="D163" s="279"/>
      <c r="E163" s="279"/>
      <c r="F163" s="279"/>
    </row>
    <row r="164" spans="1:6" ht="15.75" x14ac:dyDescent="0.25">
      <c r="A164" s="147"/>
      <c r="B164" s="147"/>
      <c r="C164" s="147"/>
      <c r="D164" s="154" t="s">
        <v>1</v>
      </c>
      <c r="E164" s="154"/>
      <c r="F164" s="154" t="s">
        <v>1</v>
      </c>
    </row>
    <row r="165" spans="1:6" x14ac:dyDescent="0.25">
      <c r="A165" s="273" t="s">
        <v>532</v>
      </c>
      <c r="B165" s="274"/>
      <c r="C165" s="274"/>
      <c r="D165" s="150" t="s">
        <v>1</v>
      </c>
      <c r="E165" s="150"/>
      <c r="F165" s="151" t="s">
        <v>1</v>
      </c>
    </row>
    <row r="166" spans="1:6" x14ac:dyDescent="0.25">
      <c r="A166" s="137"/>
      <c r="B166" s="142"/>
      <c r="C166" s="146"/>
      <c r="D166" s="154" t="s">
        <v>1</v>
      </c>
      <c r="E166" s="154"/>
      <c r="F166" s="154" t="s">
        <v>1</v>
      </c>
    </row>
    <row r="167" spans="1:6" ht="25.5" x14ac:dyDescent="0.25">
      <c r="A167" s="140" t="s">
        <v>105</v>
      </c>
      <c r="B167" s="143" t="s">
        <v>33</v>
      </c>
      <c r="C167" s="145" t="s">
        <v>533</v>
      </c>
      <c r="D167" s="141">
        <v>3</v>
      </c>
      <c r="E167" s="141"/>
      <c r="F167" s="166">
        <f t="shared" ref="F167:F168" si="21">D167*E167</f>
        <v>0</v>
      </c>
    </row>
    <row r="168" spans="1:6" ht="38.25" x14ac:dyDescent="0.25">
      <c r="A168" s="140" t="s">
        <v>534</v>
      </c>
      <c r="B168" s="143" t="s">
        <v>33</v>
      </c>
      <c r="C168" s="145" t="s">
        <v>535</v>
      </c>
      <c r="D168" s="141">
        <v>5.3</v>
      </c>
      <c r="E168" s="141"/>
      <c r="F168" s="166">
        <f t="shared" si="21"/>
        <v>0</v>
      </c>
    </row>
    <row r="169" spans="1:6" x14ac:dyDescent="0.25">
      <c r="A169" s="137"/>
      <c r="B169" s="142"/>
      <c r="C169" s="146"/>
      <c r="D169" s="148" t="s">
        <v>1</v>
      </c>
      <c r="E169" s="148"/>
      <c r="F169" s="148"/>
    </row>
    <row r="170" spans="1:6" x14ac:dyDescent="0.25">
      <c r="A170" s="273" t="s">
        <v>536</v>
      </c>
      <c r="B170" s="274"/>
      <c r="C170" s="274"/>
      <c r="D170" s="150" t="s">
        <v>1</v>
      </c>
      <c r="E170" s="150"/>
      <c r="F170" s="151"/>
    </row>
    <row r="171" spans="1:6" x14ac:dyDescent="0.25">
      <c r="A171" s="137"/>
      <c r="B171" s="142"/>
      <c r="C171" s="146"/>
      <c r="D171" s="148" t="s">
        <v>1</v>
      </c>
      <c r="E171" s="148"/>
      <c r="F171" s="148"/>
    </row>
    <row r="172" spans="1:6" ht="63.75" x14ac:dyDescent="0.25">
      <c r="A172" s="140" t="s">
        <v>639</v>
      </c>
      <c r="B172" s="143" t="s">
        <v>538</v>
      </c>
      <c r="C172" s="145" t="s">
        <v>640</v>
      </c>
      <c r="D172" s="141">
        <v>22.5</v>
      </c>
      <c r="E172" s="141"/>
      <c r="F172" s="166">
        <f t="shared" ref="F172" si="22">D172*E172</f>
        <v>0</v>
      </c>
    </row>
    <row r="173" spans="1:6" x14ac:dyDescent="0.25">
      <c r="A173" s="137"/>
      <c r="B173" s="142"/>
      <c r="C173" s="146"/>
      <c r="D173" s="148" t="s">
        <v>1</v>
      </c>
      <c r="E173" s="148"/>
      <c r="F173" s="148"/>
    </row>
    <row r="174" spans="1:6" x14ac:dyDescent="0.25">
      <c r="A174" s="273" t="s">
        <v>164</v>
      </c>
      <c r="B174" s="274"/>
      <c r="C174" s="274"/>
      <c r="D174" s="150" t="s">
        <v>1</v>
      </c>
      <c r="E174" s="150"/>
      <c r="F174" s="151"/>
    </row>
    <row r="175" spans="1:6" x14ac:dyDescent="0.25">
      <c r="A175" s="137"/>
      <c r="B175" s="142"/>
      <c r="C175" s="146"/>
      <c r="D175" s="148" t="s">
        <v>1</v>
      </c>
      <c r="E175" s="148"/>
      <c r="F175" s="148"/>
    </row>
    <row r="176" spans="1:6" ht="38.25" x14ac:dyDescent="0.25">
      <c r="A176" s="140" t="s">
        <v>544</v>
      </c>
      <c r="B176" s="143" t="s">
        <v>28</v>
      </c>
      <c r="C176" s="145" t="s">
        <v>545</v>
      </c>
      <c r="D176" s="141">
        <v>0.2</v>
      </c>
      <c r="E176" s="141"/>
      <c r="F176" s="166">
        <f t="shared" ref="F176:F177" si="23">D176*E176</f>
        <v>0</v>
      </c>
    </row>
    <row r="177" spans="1:6" ht="38.25" x14ac:dyDescent="0.25">
      <c r="A177" s="140" t="s">
        <v>548</v>
      </c>
      <c r="B177" s="143" t="s">
        <v>28</v>
      </c>
      <c r="C177" s="145" t="s">
        <v>549</v>
      </c>
      <c r="D177" s="141">
        <v>1.1499999999999999</v>
      </c>
      <c r="E177" s="141"/>
      <c r="F177" s="166">
        <f t="shared" si="23"/>
        <v>0</v>
      </c>
    </row>
    <row r="178" spans="1:6" x14ac:dyDescent="0.25">
      <c r="A178" s="138"/>
      <c r="B178" s="138"/>
      <c r="C178" s="144"/>
      <c r="D178" s="183"/>
      <c r="E178" s="139"/>
      <c r="F178" s="139"/>
    </row>
    <row r="179" spans="1:6" ht="15.75" x14ac:dyDescent="0.25">
      <c r="A179" s="279" t="s">
        <v>556</v>
      </c>
      <c r="B179" s="279"/>
      <c r="C179" s="279"/>
      <c r="D179" s="285"/>
      <c r="E179" s="279"/>
      <c r="F179" s="279"/>
    </row>
    <row r="180" spans="1:6" ht="15.75" x14ac:dyDescent="0.25">
      <c r="A180" s="147"/>
      <c r="B180" s="147"/>
      <c r="C180" s="147"/>
      <c r="D180" s="184" t="s">
        <v>1</v>
      </c>
      <c r="E180" s="153"/>
      <c r="F180" s="153" t="s">
        <v>1</v>
      </c>
    </row>
    <row r="181" spans="1:6" x14ac:dyDescent="0.25">
      <c r="A181" s="273" t="s">
        <v>557</v>
      </c>
      <c r="B181" s="274"/>
      <c r="C181" s="274"/>
      <c r="D181" s="185" t="s">
        <v>1</v>
      </c>
      <c r="E181" s="150"/>
      <c r="F181" s="151" t="s">
        <v>1</v>
      </c>
    </row>
    <row r="182" spans="1:6" x14ac:dyDescent="0.25">
      <c r="A182" s="137"/>
      <c r="B182" s="142"/>
      <c r="C182" s="146"/>
      <c r="D182" s="191" t="s">
        <v>1</v>
      </c>
      <c r="E182" s="154"/>
      <c r="F182" s="154" t="s">
        <v>1</v>
      </c>
    </row>
    <row r="183" spans="1:6" ht="38.25" x14ac:dyDescent="0.25">
      <c r="A183" s="140" t="s">
        <v>558</v>
      </c>
      <c r="B183" s="143" t="s">
        <v>7</v>
      </c>
      <c r="C183" s="145" t="s">
        <v>559</v>
      </c>
      <c r="D183" s="178">
        <v>5</v>
      </c>
      <c r="E183" s="141"/>
      <c r="F183" s="166">
        <f t="shared" ref="F183:F187" si="24">D183*E183</f>
        <v>0</v>
      </c>
    </row>
    <row r="184" spans="1:6" ht="63.75" x14ac:dyDescent="0.25">
      <c r="A184" s="140" t="s">
        <v>560</v>
      </c>
      <c r="B184" s="143" t="s">
        <v>7</v>
      </c>
      <c r="C184" s="145" t="s">
        <v>641</v>
      </c>
      <c r="D184" s="178">
        <v>4</v>
      </c>
      <c r="E184" s="141"/>
      <c r="F184" s="166">
        <f t="shared" si="24"/>
        <v>0</v>
      </c>
    </row>
    <row r="185" spans="1:6" ht="63.75" x14ac:dyDescent="0.25">
      <c r="A185" s="140" t="s">
        <v>564</v>
      </c>
      <c r="B185" s="143" t="s">
        <v>7</v>
      </c>
      <c r="C185" s="145" t="s">
        <v>642</v>
      </c>
      <c r="D185" s="178">
        <v>1</v>
      </c>
      <c r="E185" s="141"/>
      <c r="F185" s="166">
        <f t="shared" si="24"/>
        <v>0</v>
      </c>
    </row>
    <row r="186" spans="1:6" ht="76.5" x14ac:dyDescent="0.25">
      <c r="A186" s="140" t="s">
        <v>568</v>
      </c>
      <c r="B186" s="143" t="s">
        <v>7</v>
      </c>
      <c r="C186" s="145" t="s">
        <v>643</v>
      </c>
      <c r="D186" s="178">
        <v>2</v>
      </c>
      <c r="E186" s="141"/>
      <c r="F186" s="166">
        <f t="shared" si="24"/>
        <v>0</v>
      </c>
    </row>
    <row r="187" spans="1:6" ht="51" x14ac:dyDescent="0.25">
      <c r="A187" s="140" t="s">
        <v>578</v>
      </c>
      <c r="B187" s="143" t="s">
        <v>7</v>
      </c>
      <c r="C187" s="145" t="s">
        <v>644</v>
      </c>
      <c r="D187" s="178">
        <v>5</v>
      </c>
      <c r="E187" s="141"/>
      <c r="F187" s="166">
        <f t="shared" si="24"/>
        <v>0</v>
      </c>
    </row>
    <row r="188" spans="1:6" x14ac:dyDescent="0.25">
      <c r="A188" s="137"/>
      <c r="B188" s="142"/>
      <c r="C188" s="146"/>
      <c r="D188" s="188" t="s">
        <v>1</v>
      </c>
      <c r="E188" s="148"/>
      <c r="F188" s="148"/>
    </row>
    <row r="189" spans="1:6" x14ac:dyDescent="0.25">
      <c r="A189" s="273" t="s">
        <v>580</v>
      </c>
      <c r="B189" s="274"/>
      <c r="C189" s="274"/>
      <c r="D189" s="185" t="s">
        <v>1</v>
      </c>
      <c r="E189" s="150"/>
      <c r="F189" s="151"/>
    </row>
    <row r="190" spans="1:6" x14ac:dyDescent="0.25">
      <c r="A190" s="137"/>
      <c r="B190" s="142"/>
      <c r="C190" s="146"/>
      <c r="D190" s="188" t="s">
        <v>1</v>
      </c>
      <c r="E190" s="148"/>
      <c r="F190" s="148"/>
    </row>
    <row r="191" spans="1:6" ht="102" x14ac:dyDescent="0.25">
      <c r="A191" s="140" t="s">
        <v>581</v>
      </c>
      <c r="B191" s="143" t="s">
        <v>4</v>
      </c>
      <c r="C191" s="145" t="s">
        <v>645</v>
      </c>
      <c r="D191" s="178">
        <v>460</v>
      </c>
      <c r="E191" s="141"/>
      <c r="F191" s="166">
        <f t="shared" ref="F191:F192" si="25">D191*E191</f>
        <v>0</v>
      </c>
    </row>
    <row r="192" spans="1:6" ht="63.75" x14ac:dyDescent="0.25">
      <c r="A192" s="140" t="s">
        <v>599</v>
      </c>
      <c r="B192" s="143" t="s">
        <v>4</v>
      </c>
      <c r="C192" s="145" t="s">
        <v>600</v>
      </c>
      <c r="D192" s="178">
        <v>281.5</v>
      </c>
      <c r="E192" s="141"/>
      <c r="F192" s="166">
        <f t="shared" si="25"/>
        <v>0</v>
      </c>
    </row>
    <row r="193" spans="1:6" x14ac:dyDescent="0.25">
      <c r="A193" s="137"/>
      <c r="B193" s="142"/>
      <c r="C193" s="146"/>
      <c r="D193" s="188" t="s">
        <v>1</v>
      </c>
      <c r="E193" s="148"/>
      <c r="F193" s="148"/>
    </row>
    <row r="194" spans="1:6" x14ac:dyDescent="0.25">
      <c r="A194" s="273" t="s">
        <v>444</v>
      </c>
      <c r="B194" s="274"/>
      <c r="C194" s="274"/>
      <c r="D194" s="185" t="s">
        <v>1</v>
      </c>
      <c r="E194" s="150"/>
      <c r="F194" s="151"/>
    </row>
    <row r="195" spans="1:6" x14ac:dyDescent="0.25">
      <c r="A195" s="137"/>
      <c r="B195" s="142"/>
      <c r="C195" s="146"/>
      <c r="D195" s="188" t="s">
        <v>1</v>
      </c>
      <c r="E195" s="148"/>
      <c r="F195" s="148"/>
    </row>
    <row r="196" spans="1:6" ht="25.5" x14ac:dyDescent="0.25">
      <c r="A196" s="140" t="s">
        <v>445</v>
      </c>
      <c r="B196" s="143" t="s">
        <v>7</v>
      </c>
      <c r="C196" s="145" t="s">
        <v>446</v>
      </c>
      <c r="D196" s="178">
        <v>4</v>
      </c>
      <c r="E196" s="141"/>
      <c r="F196" s="166">
        <f t="shared" ref="F196" si="26">D196*E196</f>
        <v>0</v>
      </c>
    </row>
    <row r="197" spans="1:6" x14ac:dyDescent="0.25">
      <c r="A197" s="137"/>
      <c r="B197" s="142"/>
      <c r="C197" s="146"/>
      <c r="D197" s="148" t="s">
        <v>1</v>
      </c>
      <c r="E197" s="148"/>
      <c r="F197" s="148"/>
    </row>
    <row r="198" spans="1:6" x14ac:dyDescent="0.25">
      <c r="A198" s="273" t="s">
        <v>447</v>
      </c>
      <c r="B198" s="274"/>
      <c r="C198" s="274"/>
      <c r="D198" s="150" t="s">
        <v>1</v>
      </c>
      <c r="E198" s="150"/>
      <c r="F198" s="151"/>
    </row>
    <row r="199" spans="1:6" x14ac:dyDescent="0.25">
      <c r="A199" s="137"/>
      <c r="B199" s="142"/>
      <c r="C199" s="146"/>
      <c r="D199" s="148" t="s">
        <v>1</v>
      </c>
      <c r="E199" s="148"/>
      <c r="F199" s="148"/>
    </row>
    <row r="200" spans="1:6" x14ac:dyDescent="0.25">
      <c r="A200" s="140" t="s">
        <v>448</v>
      </c>
      <c r="B200" s="143" t="s">
        <v>4</v>
      </c>
      <c r="C200" s="145" t="s">
        <v>449</v>
      </c>
      <c r="D200" s="141">
        <v>65</v>
      </c>
      <c r="E200" s="141"/>
      <c r="F200" s="166">
        <f t="shared" ref="F200" si="27">D200*E200</f>
        <v>0</v>
      </c>
    </row>
    <row r="201" spans="1:6" x14ac:dyDescent="0.25">
      <c r="A201" s="138"/>
      <c r="B201" s="138"/>
      <c r="C201" s="144"/>
      <c r="D201" s="183"/>
      <c r="E201" s="139"/>
      <c r="F201" s="139"/>
    </row>
    <row r="202" spans="1:6" ht="15.75" x14ac:dyDescent="0.25">
      <c r="A202" s="279" t="s">
        <v>167</v>
      </c>
      <c r="B202" s="279"/>
      <c r="C202" s="279"/>
      <c r="D202" s="285"/>
      <c r="E202" s="279"/>
      <c r="F202" s="279"/>
    </row>
    <row r="203" spans="1:6" ht="15.75" x14ac:dyDescent="0.25">
      <c r="A203" s="147"/>
      <c r="B203" s="147"/>
      <c r="C203" s="147"/>
      <c r="D203" s="184" t="s">
        <v>1</v>
      </c>
      <c r="E203" s="153"/>
      <c r="F203" s="153" t="s">
        <v>1</v>
      </c>
    </row>
    <row r="204" spans="1:6" x14ac:dyDescent="0.25">
      <c r="A204" s="273" t="s">
        <v>614</v>
      </c>
      <c r="B204" s="274"/>
      <c r="C204" s="274"/>
      <c r="D204" s="185" t="s">
        <v>1</v>
      </c>
      <c r="E204" s="150"/>
      <c r="F204" s="151" t="s">
        <v>1</v>
      </c>
    </row>
    <row r="205" spans="1:6" x14ac:dyDescent="0.25">
      <c r="A205" s="137"/>
      <c r="B205" s="142"/>
      <c r="C205" s="146"/>
      <c r="D205" s="191" t="s">
        <v>1</v>
      </c>
      <c r="E205" s="154"/>
      <c r="F205" s="154" t="s">
        <v>1</v>
      </c>
    </row>
    <row r="206" spans="1:6" x14ac:dyDescent="0.25">
      <c r="A206" s="140" t="s">
        <v>646</v>
      </c>
      <c r="B206" s="143" t="s">
        <v>7</v>
      </c>
      <c r="C206" s="145" t="s">
        <v>647</v>
      </c>
      <c r="D206" s="178">
        <v>1</v>
      </c>
      <c r="E206" s="141"/>
      <c r="F206" s="166">
        <f t="shared" ref="F206:F207" si="28">D206*E206</f>
        <v>0</v>
      </c>
    </row>
    <row r="207" spans="1:6" ht="63.75" x14ac:dyDescent="0.25">
      <c r="A207" s="140" t="s">
        <v>615</v>
      </c>
      <c r="B207" s="143" t="s">
        <v>616</v>
      </c>
      <c r="C207" s="145" t="s">
        <v>617</v>
      </c>
      <c r="D207" s="178">
        <v>100</v>
      </c>
      <c r="E207" s="141"/>
      <c r="F207" s="166">
        <f t="shared" si="28"/>
        <v>0</v>
      </c>
    </row>
    <row r="208" spans="1:6" ht="15.75" x14ac:dyDescent="0.25">
      <c r="A208" s="147"/>
      <c r="B208" s="147"/>
      <c r="C208" s="147"/>
      <c r="D208" s="184" t="s">
        <v>1</v>
      </c>
      <c r="E208" s="153"/>
      <c r="F208" s="153"/>
    </row>
    <row r="209" spans="1:6" x14ac:dyDescent="0.25">
      <c r="A209" s="273" t="s">
        <v>452</v>
      </c>
      <c r="B209" s="274"/>
      <c r="C209" s="274"/>
      <c r="D209" s="185"/>
      <c r="E209" s="150"/>
      <c r="F209" s="151"/>
    </row>
    <row r="210" spans="1:6" x14ac:dyDescent="0.25">
      <c r="A210" s="140" t="s">
        <v>648</v>
      </c>
      <c r="B210" s="143" t="s">
        <v>7</v>
      </c>
      <c r="C210" s="145" t="s">
        <v>454</v>
      </c>
      <c r="D210" s="178">
        <v>5</v>
      </c>
      <c r="E210" s="141"/>
      <c r="F210" s="166">
        <f t="shared" ref="F210" si="29">D210*E210</f>
        <v>0</v>
      </c>
    </row>
    <row r="211" spans="1:6" x14ac:dyDescent="0.25">
      <c r="A211" s="137"/>
      <c r="B211" s="142"/>
      <c r="C211" s="146"/>
      <c r="D211" s="191" t="s">
        <v>1</v>
      </c>
      <c r="E211" s="154"/>
      <c r="F211" s="154"/>
    </row>
    <row r="212" spans="1:6" x14ac:dyDescent="0.25">
      <c r="A212" s="273" t="s">
        <v>168</v>
      </c>
      <c r="B212" s="274"/>
      <c r="C212" s="274"/>
      <c r="D212" s="185" t="s">
        <v>1</v>
      </c>
      <c r="E212" s="150"/>
      <c r="F212" s="151"/>
    </row>
    <row r="213" spans="1:6" x14ac:dyDescent="0.25">
      <c r="A213" s="137"/>
      <c r="B213" s="142"/>
      <c r="C213" s="146"/>
      <c r="D213" s="191" t="s">
        <v>1</v>
      </c>
      <c r="E213" s="154"/>
      <c r="F213" s="154"/>
    </row>
    <row r="214" spans="1:6" x14ac:dyDescent="0.25">
      <c r="A214" s="140" t="s">
        <v>169</v>
      </c>
      <c r="B214" s="143" t="s">
        <v>730</v>
      </c>
      <c r="C214" s="145" t="s">
        <v>458</v>
      </c>
      <c r="D214" s="141"/>
      <c r="E214" s="141"/>
      <c r="F214" s="166">
        <v>2000</v>
      </c>
    </row>
    <row r="215" spans="1:6" x14ac:dyDescent="0.25">
      <c r="A215" s="140" t="s">
        <v>460</v>
      </c>
      <c r="B215" s="143" t="s">
        <v>730</v>
      </c>
      <c r="C215" s="145" t="s">
        <v>461</v>
      </c>
      <c r="D215" s="141"/>
      <c r="E215" s="141"/>
      <c r="F215" s="166">
        <v>500</v>
      </c>
    </row>
    <row r="216" spans="1:6" ht="38.25" x14ac:dyDescent="0.25">
      <c r="A216" s="140" t="s">
        <v>459</v>
      </c>
      <c r="B216" s="143" t="s">
        <v>291</v>
      </c>
      <c r="C216" s="145" t="s">
        <v>733</v>
      </c>
      <c r="D216" s="141">
        <v>50</v>
      </c>
      <c r="E216" s="141"/>
      <c r="F216" s="166">
        <f>D216*E216</f>
        <v>0</v>
      </c>
    </row>
    <row r="230" spans="1:3" x14ac:dyDescent="0.25">
      <c r="A230" s="272"/>
      <c r="B230" s="272"/>
      <c r="C230" s="272"/>
    </row>
    <row r="231" spans="1:3" x14ac:dyDescent="0.25">
      <c r="A231" s="272"/>
      <c r="B231" s="272"/>
      <c r="C231" s="272"/>
    </row>
    <row r="244" spans="1:3" x14ac:dyDescent="0.25">
      <c r="A244" s="272"/>
      <c r="B244" s="272"/>
      <c r="C244" s="272"/>
    </row>
    <row r="289" spans="1:3" x14ac:dyDescent="0.25">
      <c r="A289" s="272"/>
      <c r="B289" s="272"/>
      <c r="C289" s="272"/>
    </row>
  </sheetData>
  <mergeCells count="48">
    <mergeCell ref="A244:C244"/>
    <mergeCell ref="A289:C289"/>
    <mergeCell ref="A204:C204"/>
    <mergeCell ref="A209:C209"/>
    <mergeCell ref="A212:C212"/>
    <mergeCell ref="A230:C230"/>
    <mergeCell ref="A231:C231"/>
    <mergeCell ref="A202:F202"/>
    <mergeCell ref="A146:C146"/>
    <mergeCell ref="A158:C158"/>
    <mergeCell ref="A163:F163"/>
    <mergeCell ref="A165:C165"/>
    <mergeCell ref="A170:C170"/>
    <mergeCell ref="A174:C174"/>
    <mergeCell ref="A179:F179"/>
    <mergeCell ref="A181:C181"/>
    <mergeCell ref="A189:C189"/>
    <mergeCell ref="A194:C194"/>
    <mergeCell ref="A198:C198"/>
    <mergeCell ref="A136:C136"/>
    <mergeCell ref="A90:C90"/>
    <mergeCell ref="A94:C94"/>
    <mergeCell ref="A96:C96"/>
    <mergeCell ref="A102:C102"/>
    <mergeCell ref="A108:C108"/>
    <mergeCell ref="A112:C112"/>
    <mergeCell ref="A114:C114"/>
    <mergeCell ref="A121:C121"/>
    <mergeCell ref="A126:F126"/>
    <mergeCell ref="A128:C128"/>
    <mergeCell ref="A132:C132"/>
    <mergeCell ref="A86:C86"/>
    <mergeCell ref="A34:C34"/>
    <mergeCell ref="A38:F38"/>
    <mergeCell ref="A40:C40"/>
    <mergeCell ref="A53:C53"/>
    <mergeCell ref="A57:C57"/>
    <mergeCell ref="A64:C64"/>
    <mergeCell ref="A69:C69"/>
    <mergeCell ref="A78:F78"/>
    <mergeCell ref="A80:C80"/>
    <mergeCell ref="A81:C81"/>
    <mergeCell ref="A33:C33"/>
    <mergeCell ref="A8:F8"/>
    <mergeCell ref="A10:C10"/>
    <mergeCell ref="A17:C17"/>
    <mergeCell ref="A19:C19"/>
    <mergeCell ref="A27:C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G126"/>
  <sheetViews>
    <sheetView topLeftCell="A115" workbookViewId="0">
      <selection activeCell="J124" sqref="J124"/>
    </sheetView>
  </sheetViews>
  <sheetFormatPr defaultRowHeight="15" x14ac:dyDescent="0.25"/>
  <cols>
    <col min="4" max="4" width="42.85546875" customWidth="1"/>
    <col min="6" max="6" width="12.7109375" bestFit="1" customWidth="1"/>
    <col min="7" max="7" width="9.28515625" bestFit="1" customWidth="1"/>
  </cols>
  <sheetData>
    <row r="1" spans="2:7" ht="21" x14ac:dyDescent="0.35">
      <c r="B1" s="201" t="s">
        <v>649</v>
      </c>
    </row>
    <row r="2" spans="2:7" s="136" customFormat="1" x14ac:dyDescent="0.25">
      <c r="B2" s="216" t="s">
        <v>654</v>
      </c>
    </row>
    <row r="4" spans="2:7" x14ac:dyDescent="0.25">
      <c r="B4" s="17" t="s">
        <v>19</v>
      </c>
      <c r="C4" s="17" t="s">
        <v>20</v>
      </c>
      <c r="D4" s="17" t="s">
        <v>21</v>
      </c>
      <c r="E4" s="18" t="s">
        <v>22</v>
      </c>
      <c r="F4" s="18" t="s">
        <v>23</v>
      </c>
      <c r="G4" s="18" t="s">
        <v>24</v>
      </c>
    </row>
    <row r="5" spans="2:7" ht="15.6" customHeight="1" x14ac:dyDescent="0.25">
      <c r="B5" s="289" t="s">
        <v>0</v>
      </c>
      <c r="C5" s="289"/>
      <c r="D5" s="289"/>
      <c r="E5" s="289"/>
      <c r="F5" s="289"/>
      <c r="G5" s="289"/>
    </row>
    <row r="6" spans="2:7" ht="15.75" x14ac:dyDescent="0.25">
      <c r="B6" s="1"/>
      <c r="C6" s="1"/>
      <c r="D6" s="1"/>
      <c r="E6" s="2" t="s">
        <v>1</v>
      </c>
      <c r="F6" s="2"/>
      <c r="G6" s="2" t="s">
        <v>1</v>
      </c>
    </row>
    <row r="7" spans="2:7" ht="14.45" customHeight="1" x14ac:dyDescent="0.25">
      <c r="B7" s="280" t="s">
        <v>2</v>
      </c>
      <c r="C7" s="281"/>
      <c r="D7" s="281"/>
      <c r="E7" s="3" t="s">
        <v>1</v>
      </c>
      <c r="F7" s="3"/>
      <c r="G7" s="4" t="s">
        <v>1</v>
      </c>
    </row>
    <row r="8" spans="2:7" x14ac:dyDescent="0.25">
      <c r="B8" s="5"/>
      <c r="C8" s="6"/>
      <c r="D8" s="7"/>
      <c r="E8" s="2" t="s">
        <v>1</v>
      </c>
      <c r="F8" s="2"/>
      <c r="G8" s="2" t="s">
        <v>1</v>
      </c>
    </row>
    <row r="9" spans="2:7" ht="102" x14ac:dyDescent="0.25">
      <c r="B9" s="8" t="s">
        <v>3</v>
      </c>
      <c r="C9" s="9" t="s">
        <v>4</v>
      </c>
      <c r="D9" s="10" t="s">
        <v>5</v>
      </c>
      <c r="E9" s="11">
        <v>161</v>
      </c>
      <c r="F9" s="11"/>
      <c r="G9" s="263">
        <f>E9*F9</f>
        <v>0</v>
      </c>
    </row>
    <row r="10" spans="2:7" ht="51" x14ac:dyDescent="0.25">
      <c r="B10" s="8" t="s">
        <v>6</v>
      </c>
      <c r="C10" s="9" t="s">
        <v>7</v>
      </c>
      <c r="D10" s="10" t="s">
        <v>8</v>
      </c>
      <c r="E10" s="11">
        <v>13</v>
      </c>
      <c r="F10" s="166"/>
      <c r="G10" s="263">
        <f t="shared" ref="G10:G11" si="0">E10*F10</f>
        <v>0</v>
      </c>
    </row>
    <row r="11" spans="2:7" ht="63.75" x14ac:dyDescent="0.25">
      <c r="B11" s="8" t="s">
        <v>9</v>
      </c>
      <c r="C11" s="9" t="s">
        <v>7</v>
      </c>
      <c r="D11" s="10" t="s">
        <v>10</v>
      </c>
      <c r="E11" s="11">
        <v>6</v>
      </c>
      <c r="F11" s="166"/>
      <c r="G11" s="263">
        <f t="shared" si="0"/>
        <v>0</v>
      </c>
    </row>
    <row r="12" spans="2:7" x14ac:dyDescent="0.25">
      <c r="B12" s="5"/>
      <c r="C12" s="6"/>
      <c r="D12" s="7"/>
      <c r="E12" s="2" t="s">
        <v>1</v>
      </c>
      <c r="F12" s="12"/>
      <c r="G12" s="2" t="s">
        <v>1</v>
      </c>
    </row>
    <row r="13" spans="2:7" ht="14.45" customHeight="1" x14ac:dyDescent="0.25">
      <c r="B13" s="280" t="s">
        <v>11</v>
      </c>
      <c r="C13" s="281"/>
      <c r="D13" s="281"/>
      <c r="E13" s="3" t="s">
        <v>1</v>
      </c>
      <c r="F13" s="3"/>
      <c r="G13" s="4" t="s">
        <v>1</v>
      </c>
    </row>
    <row r="14" spans="2:7" x14ac:dyDescent="0.25">
      <c r="B14" s="5"/>
      <c r="C14" s="6"/>
      <c r="D14" s="7"/>
      <c r="E14" s="13" t="s">
        <v>1</v>
      </c>
      <c r="F14" s="13"/>
      <c r="G14" s="13" t="s">
        <v>1</v>
      </c>
    </row>
    <row r="15" spans="2:7" ht="14.45" customHeight="1" x14ac:dyDescent="0.25">
      <c r="B15" s="278" t="s">
        <v>12</v>
      </c>
      <c r="C15" s="278"/>
      <c r="D15" s="278"/>
      <c r="E15" s="14" t="s">
        <v>1</v>
      </c>
      <c r="F15" s="14"/>
      <c r="G15" s="14" t="s">
        <v>1</v>
      </c>
    </row>
    <row r="16" spans="2:7" x14ac:dyDescent="0.25">
      <c r="B16" s="5"/>
      <c r="C16" s="6"/>
      <c r="D16" s="7"/>
      <c r="E16" s="13" t="s">
        <v>1</v>
      </c>
      <c r="F16" s="13"/>
      <c r="G16" s="13" t="s">
        <v>1</v>
      </c>
    </row>
    <row r="17" spans="2:7" ht="60.6" customHeight="1" x14ac:dyDescent="0.25">
      <c r="B17" s="8"/>
      <c r="C17" s="9" t="s">
        <v>7</v>
      </c>
      <c r="D17" s="10" t="s">
        <v>13</v>
      </c>
      <c r="E17" s="11">
        <v>1</v>
      </c>
      <c r="F17" s="11"/>
      <c r="G17" s="263">
        <f t="shared" ref="G17" si="1">E17*F17</f>
        <v>0</v>
      </c>
    </row>
    <row r="18" spans="2:7" x14ac:dyDescent="0.25">
      <c r="B18" s="5"/>
      <c r="C18" s="6"/>
      <c r="D18" s="7"/>
      <c r="E18" s="15" t="s">
        <v>1</v>
      </c>
      <c r="F18" s="15"/>
      <c r="G18" s="15" t="s">
        <v>1</v>
      </c>
    </row>
    <row r="19" spans="2:7" ht="14.45" customHeight="1" x14ac:dyDescent="0.25">
      <c r="B19" s="280" t="s">
        <v>14</v>
      </c>
      <c r="C19" s="281"/>
      <c r="D19" s="281"/>
      <c r="E19" s="3" t="s">
        <v>1</v>
      </c>
      <c r="F19" s="3"/>
      <c r="G19" s="4" t="s">
        <v>1</v>
      </c>
    </row>
    <row r="20" spans="2:7" x14ac:dyDescent="0.25">
      <c r="B20" s="5"/>
      <c r="C20" s="6"/>
      <c r="D20" s="7"/>
      <c r="E20" s="2" t="s">
        <v>1</v>
      </c>
      <c r="F20" s="2"/>
      <c r="G20" s="2" t="s">
        <v>1</v>
      </c>
    </row>
    <row r="21" spans="2:7" ht="14.45" customHeight="1" x14ac:dyDescent="0.25">
      <c r="B21" s="278" t="s">
        <v>15</v>
      </c>
      <c r="C21" s="278"/>
      <c r="D21" s="278"/>
      <c r="E21" s="16" t="s">
        <v>1</v>
      </c>
      <c r="F21" s="16"/>
      <c r="G21" s="16" t="s">
        <v>1</v>
      </c>
    </row>
    <row r="22" spans="2:7" x14ac:dyDescent="0.25">
      <c r="B22" s="5"/>
      <c r="C22" s="6"/>
      <c r="D22" s="7"/>
      <c r="E22" s="2" t="s">
        <v>1</v>
      </c>
      <c r="F22" s="2"/>
      <c r="G22" s="2" t="s">
        <v>1</v>
      </c>
    </row>
    <row r="23" spans="2:7" ht="89.45" customHeight="1" x14ac:dyDescent="0.25">
      <c r="B23" s="8" t="s">
        <v>16</v>
      </c>
      <c r="C23" s="9" t="s">
        <v>17</v>
      </c>
      <c r="D23" s="10" t="s">
        <v>18</v>
      </c>
      <c r="E23" s="11">
        <v>15</v>
      </c>
      <c r="F23" s="11"/>
      <c r="G23" s="263">
        <f t="shared" ref="G23" si="2">E23*F23</f>
        <v>0</v>
      </c>
    </row>
    <row r="24" spans="2:7" ht="15.6" customHeight="1" x14ac:dyDescent="0.25">
      <c r="B24" s="286" t="s">
        <v>25</v>
      </c>
      <c r="C24" s="286"/>
      <c r="D24" s="286"/>
      <c r="E24" s="286"/>
      <c r="F24" s="286"/>
      <c r="G24" s="286"/>
    </row>
    <row r="25" spans="2:7" ht="15.75" x14ac:dyDescent="0.25">
      <c r="B25" s="19"/>
      <c r="C25" s="19"/>
      <c r="D25" s="19"/>
      <c r="E25" s="20" t="s">
        <v>1</v>
      </c>
      <c r="F25" s="20"/>
      <c r="G25" s="20" t="s">
        <v>1</v>
      </c>
    </row>
    <row r="26" spans="2:7" ht="14.45" customHeight="1" x14ac:dyDescent="0.25">
      <c r="B26" s="273" t="s">
        <v>26</v>
      </c>
      <c r="C26" s="274"/>
      <c r="D26" s="274"/>
      <c r="E26" s="21" t="s">
        <v>1</v>
      </c>
      <c r="F26" s="21"/>
      <c r="G26" s="22" t="s">
        <v>1</v>
      </c>
    </row>
    <row r="27" spans="2:7" x14ac:dyDescent="0.25">
      <c r="B27" s="23"/>
      <c r="C27" s="24"/>
      <c r="D27" s="25"/>
      <c r="E27" s="20" t="s">
        <v>1</v>
      </c>
      <c r="F27" s="20"/>
      <c r="G27" s="20" t="s">
        <v>1</v>
      </c>
    </row>
    <row r="28" spans="2:7" ht="102" x14ac:dyDescent="0.25">
      <c r="B28" s="26" t="s">
        <v>27</v>
      </c>
      <c r="C28" s="27" t="s">
        <v>28</v>
      </c>
      <c r="D28" s="28" t="s">
        <v>29</v>
      </c>
      <c r="E28" s="29">
        <v>188</v>
      </c>
      <c r="F28" s="29"/>
      <c r="G28" s="263">
        <f t="shared" ref="G28:G30" si="3">E28*F28</f>
        <v>0</v>
      </c>
    </row>
    <row r="29" spans="2:7" ht="76.5" x14ac:dyDescent="0.25">
      <c r="B29" s="26" t="s">
        <v>30</v>
      </c>
      <c r="C29" s="27" t="s">
        <v>28</v>
      </c>
      <c r="D29" s="30" t="s">
        <v>31</v>
      </c>
      <c r="E29" s="29">
        <v>10</v>
      </c>
      <c r="F29" s="141"/>
      <c r="G29" s="263">
        <f t="shared" si="3"/>
        <v>0</v>
      </c>
    </row>
    <row r="30" spans="2:7" ht="51" x14ac:dyDescent="0.25">
      <c r="B30" s="26" t="s">
        <v>32</v>
      </c>
      <c r="C30" s="27" t="s">
        <v>33</v>
      </c>
      <c r="D30" s="30" t="s">
        <v>34</v>
      </c>
      <c r="E30" s="29">
        <v>113</v>
      </c>
      <c r="F30" s="141"/>
      <c r="G30" s="263">
        <f t="shared" si="3"/>
        <v>0</v>
      </c>
    </row>
    <row r="31" spans="2:7" x14ac:dyDescent="0.25">
      <c r="B31" s="23"/>
      <c r="C31" s="24"/>
      <c r="D31" s="25"/>
      <c r="E31" s="20" t="s">
        <v>1</v>
      </c>
      <c r="F31" s="20"/>
      <c r="G31" s="20" t="s">
        <v>1</v>
      </c>
    </row>
    <row r="32" spans="2:7" ht="14.45" customHeight="1" x14ac:dyDescent="0.25">
      <c r="B32" s="273" t="s">
        <v>35</v>
      </c>
      <c r="C32" s="274"/>
      <c r="D32" s="274"/>
      <c r="E32" s="21" t="s">
        <v>1</v>
      </c>
      <c r="F32" s="21"/>
      <c r="G32" s="22" t="s">
        <v>1</v>
      </c>
    </row>
    <row r="33" spans="2:7" x14ac:dyDescent="0.25">
      <c r="B33" s="23"/>
      <c r="C33" s="24"/>
      <c r="D33" s="25"/>
      <c r="E33" s="20" t="s">
        <v>1</v>
      </c>
      <c r="F33" s="20"/>
      <c r="G33" s="20" t="s">
        <v>1</v>
      </c>
    </row>
    <row r="34" spans="2:7" ht="76.5" x14ac:dyDescent="0.25">
      <c r="B34" s="26" t="s">
        <v>36</v>
      </c>
      <c r="C34" s="27" t="s">
        <v>28</v>
      </c>
      <c r="D34" s="30" t="s">
        <v>37</v>
      </c>
      <c r="E34" s="29">
        <v>19</v>
      </c>
      <c r="F34" s="29"/>
      <c r="G34" s="263">
        <f t="shared" ref="G34:G38" si="4">E34*F34</f>
        <v>0</v>
      </c>
    </row>
    <row r="35" spans="2:7" ht="102" x14ac:dyDescent="0.25">
      <c r="B35" s="26" t="s">
        <v>38</v>
      </c>
      <c r="C35" s="27" t="s">
        <v>28</v>
      </c>
      <c r="D35" s="30" t="s">
        <v>39</v>
      </c>
      <c r="E35" s="29">
        <v>88</v>
      </c>
      <c r="F35" s="141"/>
      <c r="G35" s="263">
        <f t="shared" si="4"/>
        <v>0</v>
      </c>
    </row>
    <row r="36" spans="2:7" ht="153" x14ac:dyDescent="0.25">
      <c r="B36" s="26" t="s">
        <v>40</v>
      </c>
      <c r="C36" s="27" t="s">
        <v>28</v>
      </c>
      <c r="D36" s="30" t="s">
        <v>41</v>
      </c>
      <c r="E36" s="29">
        <v>84</v>
      </c>
      <c r="F36" s="141"/>
      <c r="G36" s="263">
        <f t="shared" si="4"/>
        <v>0</v>
      </c>
    </row>
    <row r="37" spans="2:7" ht="51" x14ac:dyDescent="0.25">
      <c r="B37" s="26" t="s">
        <v>42</v>
      </c>
      <c r="C37" s="27" t="s">
        <v>28</v>
      </c>
      <c r="D37" s="30" t="s">
        <v>43</v>
      </c>
      <c r="E37" s="29">
        <v>84</v>
      </c>
      <c r="F37" s="141"/>
      <c r="G37" s="263">
        <f t="shared" si="4"/>
        <v>0</v>
      </c>
    </row>
    <row r="38" spans="2:7" ht="38.25" x14ac:dyDescent="0.25">
      <c r="B38" s="26" t="s">
        <v>44</v>
      </c>
      <c r="C38" s="27" t="s">
        <v>7</v>
      </c>
      <c r="D38" s="30" t="s">
        <v>45</v>
      </c>
      <c r="E38" s="29">
        <v>1</v>
      </c>
      <c r="F38" s="141"/>
      <c r="G38" s="263">
        <f t="shared" si="4"/>
        <v>0</v>
      </c>
    </row>
    <row r="39" spans="2:7" x14ac:dyDescent="0.25">
      <c r="B39" s="23"/>
      <c r="C39" s="24"/>
      <c r="D39" s="25"/>
      <c r="E39" s="20" t="s">
        <v>1</v>
      </c>
      <c r="F39" s="20"/>
      <c r="G39" s="20" t="s">
        <v>1</v>
      </c>
    </row>
    <row r="40" spans="2:7" ht="14.45" customHeight="1" x14ac:dyDescent="0.25">
      <c r="B40" s="273" t="s">
        <v>46</v>
      </c>
      <c r="C40" s="274"/>
      <c r="D40" s="274"/>
      <c r="E40" s="21" t="s">
        <v>1</v>
      </c>
      <c r="F40" s="21"/>
      <c r="G40" s="22" t="s">
        <v>1</v>
      </c>
    </row>
    <row r="41" spans="2:7" x14ac:dyDescent="0.25">
      <c r="B41" s="23"/>
      <c r="C41" s="24"/>
      <c r="D41" s="25"/>
      <c r="E41" s="20" t="s">
        <v>1</v>
      </c>
      <c r="F41" s="20"/>
      <c r="G41" s="20" t="s">
        <v>1</v>
      </c>
    </row>
    <row r="42" spans="2:7" ht="63.75" x14ac:dyDescent="0.25">
      <c r="B42" s="26" t="s">
        <v>47</v>
      </c>
      <c r="C42" s="27" t="s">
        <v>4</v>
      </c>
      <c r="D42" s="30" t="s">
        <v>48</v>
      </c>
      <c r="E42" s="29">
        <v>3</v>
      </c>
      <c r="F42" s="29"/>
      <c r="G42" s="263">
        <f t="shared" ref="G42:G43" si="5">E42*F42</f>
        <v>0</v>
      </c>
    </row>
    <row r="43" spans="2:7" ht="102" x14ac:dyDescent="0.25">
      <c r="B43" s="26" t="s">
        <v>49</v>
      </c>
      <c r="C43" s="27" t="s">
        <v>4</v>
      </c>
      <c r="D43" s="30" t="s">
        <v>50</v>
      </c>
      <c r="E43" s="29">
        <v>16</v>
      </c>
      <c r="F43" s="141"/>
      <c r="G43" s="263">
        <f t="shared" si="5"/>
        <v>0</v>
      </c>
    </row>
    <row r="44" spans="2:7" ht="15.6" customHeight="1" x14ac:dyDescent="0.25">
      <c r="B44" s="286" t="s">
        <v>51</v>
      </c>
      <c r="C44" s="286"/>
      <c r="D44" s="286"/>
      <c r="E44" s="286"/>
      <c r="F44" s="286"/>
      <c r="G44" s="286"/>
    </row>
    <row r="45" spans="2:7" ht="15.75" x14ac:dyDescent="0.25">
      <c r="B45" s="19"/>
      <c r="C45" s="19"/>
      <c r="D45" s="19"/>
      <c r="E45" s="31" t="s">
        <v>1</v>
      </c>
      <c r="F45" s="31"/>
      <c r="G45" s="31" t="s">
        <v>1</v>
      </c>
    </row>
    <row r="46" spans="2:7" ht="14.45" customHeight="1" x14ac:dyDescent="0.25">
      <c r="B46" s="273" t="s">
        <v>52</v>
      </c>
      <c r="C46" s="274"/>
      <c r="D46" s="274"/>
      <c r="E46" s="21" t="s">
        <v>1</v>
      </c>
      <c r="F46" s="21"/>
      <c r="G46" s="22" t="s">
        <v>1</v>
      </c>
    </row>
    <row r="47" spans="2:7" x14ac:dyDescent="0.25">
      <c r="B47" s="23"/>
      <c r="C47" s="24"/>
      <c r="D47" s="25"/>
      <c r="E47" s="32" t="s">
        <v>1</v>
      </c>
      <c r="F47" s="32"/>
      <c r="G47" s="32" t="s">
        <v>1</v>
      </c>
    </row>
    <row r="48" spans="2:7" ht="76.5" x14ac:dyDescent="0.25">
      <c r="B48" s="26" t="s">
        <v>53</v>
      </c>
      <c r="C48" s="27" t="s">
        <v>4</v>
      </c>
      <c r="D48" s="30" t="s">
        <v>54</v>
      </c>
      <c r="E48" s="29">
        <v>159</v>
      </c>
      <c r="F48" s="141"/>
      <c r="G48" s="263">
        <f t="shared" ref="G48" si="6">E48*F48</f>
        <v>0</v>
      </c>
    </row>
    <row r="49" spans="2:7" ht="51" x14ac:dyDescent="0.25">
      <c r="B49" s="26" t="s">
        <v>55</v>
      </c>
      <c r="C49" s="27" t="s">
        <v>7</v>
      </c>
      <c r="D49" s="30" t="s">
        <v>56</v>
      </c>
      <c r="E49" s="29">
        <v>1</v>
      </c>
      <c r="F49" s="141"/>
      <c r="G49" s="263">
        <f t="shared" ref="G49:G61" si="7">E49*F49</f>
        <v>0</v>
      </c>
    </row>
    <row r="50" spans="2:7" ht="38.25" x14ac:dyDescent="0.25">
      <c r="B50" s="26" t="s">
        <v>57</v>
      </c>
      <c r="C50" s="27" t="s">
        <v>7</v>
      </c>
      <c r="D50" s="30" t="s">
        <v>58</v>
      </c>
      <c r="E50" s="29">
        <v>1</v>
      </c>
      <c r="F50" s="141"/>
      <c r="G50" s="263">
        <f t="shared" si="7"/>
        <v>0</v>
      </c>
    </row>
    <row r="51" spans="2:7" ht="51" x14ac:dyDescent="0.25">
      <c r="B51" s="26" t="s">
        <v>59</v>
      </c>
      <c r="C51" s="27" t="s">
        <v>4</v>
      </c>
      <c r="D51" s="30" t="s">
        <v>60</v>
      </c>
      <c r="E51" s="29">
        <v>161</v>
      </c>
      <c r="F51" s="141"/>
      <c r="G51" s="263">
        <f t="shared" si="7"/>
        <v>0</v>
      </c>
    </row>
    <row r="52" spans="2:7" ht="51" x14ac:dyDescent="0.25">
      <c r="B52" s="26" t="s">
        <v>61</v>
      </c>
      <c r="C52" s="27" t="s">
        <v>7</v>
      </c>
      <c r="D52" s="30" t="s">
        <v>62</v>
      </c>
      <c r="E52" s="29">
        <v>24</v>
      </c>
      <c r="F52" s="141"/>
      <c r="G52" s="263">
        <f t="shared" si="7"/>
        <v>0</v>
      </c>
    </row>
    <row r="53" spans="2:7" ht="38.25" x14ac:dyDescent="0.25">
      <c r="B53" s="26" t="s">
        <v>63</v>
      </c>
      <c r="C53" s="27" t="s">
        <v>4</v>
      </c>
      <c r="D53" s="30" t="s">
        <v>64</v>
      </c>
      <c r="E53" s="29">
        <v>161</v>
      </c>
      <c r="F53" s="141"/>
      <c r="G53" s="263">
        <f t="shared" si="7"/>
        <v>0</v>
      </c>
    </row>
    <row r="54" spans="2:7" ht="38.25" x14ac:dyDescent="0.25">
      <c r="B54" s="26" t="s">
        <v>65</v>
      </c>
      <c r="C54" s="27" t="s">
        <v>7</v>
      </c>
      <c r="D54" s="30" t="s">
        <v>66</v>
      </c>
      <c r="E54" s="29">
        <v>8</v>
      </c>
      <c r="F54" s="141"/>
      <c r="G54" s="263">
        <f t="shared" si="7"/>
        <v>0</v>
      </c>
    </row>
    <row r="55" spans="2:7" ht="38.25" x14ac:dyDescent="0.25">
      <c r="B55" s="26" t="s">
        <v>67</v>
      </c>
      <c r="C55" s="27" t="s">
        <v>7</v>
      </c>
      <c r="D55" s="30" t="s">
        <v>68</v>
      </c>
      <c r="E55" s="29">
        <v>24</v>
      </c>
      <c r="F55" s="141"/>
      <c r="G55" s="263">
        <f t="shared" si="7"/>
        <v>0</v>
      </c>
    </row>
    <row r="56" spans="2:7" ht="51" x14ac:dyDescent="0.25">
      <c r="B56" s="26" t="s">
        <v>69</v>
      </c>
      <c r="C56" s="27" t="s">
        <v>7</v>
      </c>
      <c r="D56" s="30" t="s">
        <v>70</v>
      </c>
      <c r="E56" s="29">
        <v>1</v>
      </c>
      <c r="F56" s="141"/>
      <c r="G56" s="263">
        <f t="shared" si="7"/>
        <v>0</v>
      </c>
    </row>
    <row r="57" spans="2:7" ht="38.25" x14ac:dyDescent="0.25">
      <c r="B57" s="26" t="s">
        <v>71</v>
      </c>
      <c r="C57" s="27" t="s">
        <v>7</v>
      </c>
      <c r="D57" s="30" t="s">
        <v>72</v>
      </c>
      <c r="E57" s="29">
        <v>1</v>
      </c>
      <c r="F57" s="141"/>
      <c r="G57" s="263">
        <f t="shared" si="7"/>
        <v>0</v>
      </c>
    </row>
    <row r="58" spans="2:7" ht="38.25" x14ac:dyDescent="0.25">
      <c r="B58" s="26" t="s">
        <v>73</v>
      </c>
      <c r="C58" s="27" t="s">
        <v>7</v>
      </c>
      <c r="D58" s="30" t="s">
        <v>74</v>
      </c>
      <c r="E58" s="29">
        <v>1</v>
      </c>
      <c r="F58" s="141"/>
      <c r="G58" s="263">
        <f t="shared" si="7"/>
        <v>0</v>
      </c>
    </row>
    <row r="59" spans="2:7" ht="38.25" x14ac:dyDescent="0.25">
      <c r="B59" s="26" t="s">
        <v>75</v>
      </c>
      <c r="C59" s="27" t="s">
        <v>7</v>
      </c>
      <c r="D59" s="30" t="s">
        <v>76</v>
      </c>
      <c r="E59" s="29">
        <v>1</v>
      </c>
      <c r="F59" s="141"/>
      <c r="G59" s="263">
        <f t="shared" si="7"/>
        <v>0</v>
      </c>
    </row>
    <row r="60" spans="2:7" ht="38.25" x14ac:dyDescent="0.25">
      <c r="B60" s="26" t="s">
        <v>77</v>
      </c>
      <c r="C60" s="27" t="s">
        <v>7</v>
      </c>
      <c r="D60" s="30" t="s">
        <v>78</v>
      </c>
      <c r="E60" s="29">
        <v>1</v>
      </c>
      <c r="F60" s="141"/>
      <c r="G60" s="263">
        <f t="shared" si="7"/>
        <v>0</v>
      </c>
    </row>
    <row r="61" spans="2:7" ht="38.25" x14ac:dyDescent="0.25">
      <c r="B61" s="26" t="s">
        <v>79</v>
      </c>
      <c r="C61" s="27" t="s">
        <v>7</v>
      </c>
      <c r="D61" s="30" t="s">
        <v>80</v>
      </c>
      <c r="E61" s="29">
        <v>1</v>
      </c>
      <c r="F61" s="141"/>
      <c r="G61" s="263">
        <f t="shared" si="7"/>
        <v>0</v>
      </c>
    </row>
    <row r="62" spans="2:7" ht="38.25" x14ac:dyDescent="0.25">
      <c r="B62" s="26" t="s">
        <v>79</v>
      </c>
      <c r="C62" s="27" t="s">
        <v>7</v>
      </c>
      <c r="D62" s="30" t="s">
        <v>81</v>
      </c>
      <c r="E62" s="29">
        <v>1</v>
      </c>
      <c r="F62" s="141"/>
      <c r="G62" s="263">
        <f t="shared" ref="G62:G69" si="8">E62*F62</f>
        <v>0</v>
      </c>
    </row>
    <row r="63" spans="2:7" ht="38.25" x14ac:dyDescent="0.25">
      <c r="B63" s="26" t="s">
        <v>82</v>
      </c>
      <c r="C63" s="27" t="s">
        <v>7</v>
      </c>
      <c r="D63" s="30" t="s">
        <v>83</v>
      </c>
      <c r="E63" s="29">
        <v>2</v>
      </c>
      <c r="F63" s="141"/>
      <c r="G63" s="263">
        <f t="shared" si="8"/>
        <v>0</v>
      </c>
    </row>
    <row r="64" spans="2:7" ht="63.75" x14ac:dyDescent="0.25">
      <c r="B64" s="33" t="s">
        <v>84</v>
      </c>
      <c r="C64" s="34" t="s">
        <v>7</v>
      </c>
      <c r="D64" s="35" t="s">
        <v>85</v>
      </c>
      <c r="E64" s="29">
        <v>1</v>
      </c>
      <c r="F64" s="141"/>
      <c r="G64" s="263">
        <f t="shared" si="8"/>
        <v>0</v>
      </c>
    </row>
    <row r="65" spans="2:7" ht="38.25" x14ac:dyDescent="0.25">
      <c r="B65" s="26" t="s">
        <v>86</v>
      </c>
      <c r="C65" s="27" t="s">
        <v>7</v>
      </c>
      <c r="D65" s="30" t="s">
        <v>87</v>
      </c>
      <c r="E65" s="29">
        <v>5</v>
      </c>
      <c r="F65" s="141"/>
      <c r="G65" s="263">
        <f t="shared" si="8"/>
        <v>0</v>
      </c>
    </row>
    <row r="66" spans="2:7" ht="63.75" x14ac:dyDescent="0.25">
      <c r="B66" s="26" t="s">
        <v>88</v>
      </c>
      <c r="C66" s="27" t="s">
        <v>7</v>
      </c>
      <c r="D66" s="30" t="s">
        <v>89</v>
      </c>
      <c r="E66" s="29">
        <v>1</v>
      </c>
      <c r="F66" s="141"/>
      <c r="G66" s="263">
        <f t="shared" si="8"/>
        <v>0</v>
      </c>
    </row>
    <row r="67" spans="2:7" ht="38.25" x14ac:dyDescent="0.25">
      <c r="B67" s="26" t="s">
        <v>90</v>
      </c>
      <c r="C67" s="27" t="s">
        <v>4</v>
      </c>
      <c r="D67" s="30" t="s">
        <v>91</v>
      </c>
      <c r="E67" s="29">
        <v>161</v>
      </c>
      <c r="F67" s="141"/>
      <c r="G67" s="263">
        <f t="shared" si="8"/>
        <v>0</v>
      </c>
    </row>
    <row r="68" spans="2:7" ht="38.25" x14ac:dyDescent="0.25">
      <c r="B68" s="26" t="s">
        <v>92</v>
      </c>
      <c r="C68" s="27" t="s">
        <v>4</v>
      </c>
      <c r="D68" s="30" t="s">
        <v>93</v>
      </c>
      <c r="E68" s="29">
        <v>161</v>
      </c>
      <c r="F68" s="141"/>
      <c r="G68" s="263">
        <f t="shared" si="8"/>
        <v>0</v>
      </c>
    </row>
    <row r="69" spans="2:7" x14ac:dyDescent="0.25">
      <c r="B69" s="26" t="s">
        <v>94</v>
      </c>
      <c r="C69" s="27" t="s">
        <v>4</v>
      </c>
      <c r="D69" s="30" t="s">
        <v>95</v>
      </c>
      <c r="E69" s="29">
        <v>161</v>
      </c>
      <c r="F69" s="141"/>
      <c r="G69" s="263">
        <f t="shared" si="8"/>
        <v>0</v>
      </c>
    </row>
    <row r="70" spans="2:7" x14ac:dyDescent="0.25">
      <c r="B70" s="37"/>
      <c r="C70" s="38"/>
      <c r="D70" s="39"/>
      <c r="E70" s="40"/>
      <c r="F70" s="40"/>
      <c r="G70" s="40"/>
    </row>
    <row r="71" spans="2:7" ht="15.6" customHeight="1" x14ac:dyDescent="0.25">
      <c r="B71" s="279" t="s">
        <v>96</v>
      </c>
      <c r="C71" s="279"/>
      <c r="D71" s="279"/>
      <c r="E71" s="279"/>
      <c r="F71" s="279"/>
      <c r="G71" s="279"/>
    </row>
    <row r="72" spans="2:7" ht="15.75" x14ac:dyDescent="0.25">
      <c r="B72" s="19"/>
      <c r="C72" s="19"/>
      <c r="D72" s="19"/>
      <c r="E72" s="31" t="s">
        <v>1</v>
      </c>
      <c r="F72" s="31"/>
      <c r="G72" s="31" t="s">
        <v>1</v>
      </c>
    </row>
    <row r="73" spans="2:7" ht="14.45" customHeight="1" x14ac:dyDescent="0.25">
      <c r="B73" s="273" t="s">
        <v>97</v>
      </c>
      <c r="C73" s="274"/>
      <c r="D73" s="274"/>
      <c r="E73" s="21" t="s">
        <v>1</v>
      </c>
      <c r="F73" s="21"/>
      <c r="G73" s="22" t="s">
        <v>1</v>
      </c>
    </row>
    <row r="74" spans="2:7" x14ac:dyDescent="0.25">
      <c r="B74" s="23"/>
      <c r="C74" s="24"/>
      <c r="D74" s="25"/>
      <c r="E74" s="32" t="s">
        <v>1</v>
      </c>
      <c r="F74" s="32"/>
      <c r="G74" s="32" t="s">
        <v>1</v>
      </c>
    </row>
    <row r="75" spans="2:7" ht="102" x14ac:dyDescent="0.25">
      <c r="B75" s="26" t="s">
        <v>98</v>
      </c>
      <c r="C75" s="27" t="s">
        <v>4</v>
      </c>
      <c r="D75" s="30" t="s">
        <v>99</v>
      </c>
      <c r="E75" s="29">
        <v>168</v>
      </c>
      <c r="F75" s="29"/>
      <c r="G75" s="263">
        <f t="shared" ref="G75" si="9">E75*F75</f>
        <v>0</v>
      </c>
    </row>
    <row r="76" spans="2:7" ht="15.75" x14ac:dyDescent="0.25">
      <c r="B76" s="19"/>
      <c r="C76" s="19"/>
      <c r="D76" s="19"/>
      <c r="E76" s="31" t="s">
        <v>1</v>
      </c>
      <c r="F76" s="31"/>
      <c r="G76" s="31" t="s">
        <v>1</v>
      </c>
    </row>
    <row r="77" spans="2:7" ht="14.45" customHeight="1" x14ac:dyDescent="0.25">
      <c r="B77" s="287" t="s">
        <v>100</v>
      </c>
      <c r="C77" s="288"/>
      <c r="D77" s="288"/>
      <c r="E77" s="21" t="s">
        <v>1</v>
      </c>
      <c r="F77" s="21"/>
      <c r="G77" s="22" t="s">
        <v>1</v>
      </c>
    </row>
    <row r="78" spans="2:7" x14ac:dyDescent="0.25">
      <c r="B78" s="23"/>
      <c r="C78" s="24"/>
      <c r="D78" s="25"/>
      <c r="E78" s="32" t="s">
        <v>1</v>
      </c>
      <c r="F78" s="32"/>
      <c r="G78" s="32" t="s">
        <v>1</v>
      </c>
    </row>
    <row r="79" spans="2:7" ht="25.5" x14ac:dyDescent="0.25">
      <c r="B79" s="33" t="s">
        <v>101</v>
      </c>
      <c r="C79" s="34" t="s">
        <v>7</v>
      </c>
      <c r="D79" s="35" t="s">
        <v>102</v>
      </c>
      <c r="E79" s="36">
        <v>3</v>
      </c>
      <c r="F79" s="36"/>
      <c r="G79" s="263">
        <f t="shared" ref="G79" si="10">E79*F79</f>
        <v>0</v>
      </c>
    </row>
    <row r="80" spans="2:7" ht="25.5" x14ac:dyDescent="0.25">
      <c r="B80" s="33" t="s">
        <v>103</v>
      </c>
      <c r="C80" s="34" t="s">
        <v>7</v>
      </c>
      <c r="D80" s="35" t="s">
        <v>104</v>
      </c>
      <c r="E80" s="36">
        <v>2</v>
      </c>
      <c r="F80" s="178"/>
      <c r="G80" s="263">
        <f t="shared" ref="G80:G97" si="11">E80*F80</f>
        <v>0</v>
      </c>
    </row>
    <row r="81" spans="2:7" ht="25.5" x14ac:dyDescent="0.25">
      <c r="B81" s="33" t="s">
        <v>105</v>
      </c>
      <c r="C81" s="34" t="s">
        <v>7</v>
      </c>
      <c r="D81" s="35" t="s">
        <v>106</v>
      </c>
      <c r="E81" s="36">
        <v>1</v>
      </c>
      <c r="F81" s="178"/>
      <c r="G81" s="263">
        <f t="shared" si="11"/>
        <v>0</v>
      </c>
    </row>
    <row r="82" spans="2:7" ht="25.5" x14ac:dyDescent="0.25">
      <c r="B82" s="33" t="s">
        <v>107</v>
      </c>
      <c r="C82" s="34" t="s">
        <v>7</v>
      </c>
      <c r="D82" s="35" t="s">
        <v>108</v>
      </c>
      <c r="E82" s="36">
        <v>1</v>
      </c>
      <c r="F82" s="178"/>
      <c r="G82" s="263">
        <f t="shared" si="11"/>
        <v>0</v>
      </c>
    </row>
    <row r="83" spans="2:7" ht="25.5" x14ac:dyDescent="0.25">
      <c r="B83" s="33" t="s">
        <v>109</v>
      </c>
      <c r="C83" s="34" t="s">
        <v>7</v>
      </c>
      <c r="D83" s="35" t="s">
        <v>110</v>
      </c>
      <c r="E83" s="36">
        <v>1</v>
      </c>
      <c r="F83" s="178"/>
      <c r="G83" s="263">
        <f t="shared" si="11"/>
        <v>0</v>
      </c>
    </row>
    <row r="84" spans="2:7" ht="25.5" x14ac:dyDescent="0.25">
      <c r="B84" s="33" t="s">
        <v>111</v>
      </c>
      <c r="C84" s="34" t="s">
        <v>7</v>
      </c>
      <c r="D84" s="35" t="s">
        <v>112</v>
      </c>
      <c r="E84" s="36">
        <v>1</v>
      </c>
      <c r="F84" s="178"/>
      <c r="G84" s="263">
        <f t="shared" si="11"/>
        <v>0</v>
      </c>
    </row>
    <row r="85" spans="2:7" ht="25.5" x14ac:dyDescent="0.25">
      <c r="B85" s="33" t="s">
        <v>113</v>
      </c>
      <c r="C85" s="34" t="s">
        <v>7</v>
      </c>
      <c r="D85" s="35" t="s">
        <v>114</v>
      </c>
      <c r="E85" s="36">
        <v>2</v>
      </c>
      <c r="F85" s="178"/>
      <c r="G85" s="263">
        <f t="shared" si="11"/>
        <v>0</v>
      </c>
    </row>
    <row r="86" spans="2:7" ht="25.5" x14ac:dyDescent="0.25">
      <c r="B86" s="33" t="s">
        <v>115</v>
      </c>
      <c r="C86" s="34" t="s">
        <v>7</v>
      </c>
      <c r="D86" s="35" t="s">
        <v>116</v>
      </c>
      <c r="E86" s="36">
        <v>2</v>
      </c>
      <c r="F86" s="178"/>
      <c r="G86" s="263">
        <f t="shared" si="11"/>
        <v>0</v>
      </c>
    </row>
    <row r="87" spans="2:7" ht="25.5" x14ac:dyDescent="0.25">
      <c r="B87" s="33" t="s">
        <v>117</v>
      </c>
      <c r="C87" s="34" t="s">
        <v>7</v>
      </c>
      <c r="D87" s="35" t="s">
        <v>118</v>
      </c>
      <c r="E87" s="36">
        <v>3</v>
      </c>
      <c r="F87" s="178"/>
      <c r="G87" s="263">
        <f t="shared" si="11"/>
        <v>0</v>
      </c>
    </row>
    <row r="88" spans="2:7" ht="25.5" x14ac:dyDescent="0.25">
      <c r="B88" s="33" t="s">
        <v>119</v>
      </c>
      <c r="C88" s="34" t="s">
        <v>7</v>
      </c>
      <c r="D88" s="35" t="s">
        <v>120</v>
      </c>
      <c r="E88" s="36">
        <v>1</v>
      </c>
      <c r="F88" s="178"/>
      <c r="G88" s="263">
        <f t="shared" si="11"/>
        <v>0</v>
      </c>
    </row>
    <row r="89" spans="2:7" ht="25.5" x14ac:dyDescent="0.25">
      <c r="B89" s="33" t="s">
        <v>121</v>
      </c>
      <c r="C89" s="34" t="s">
        <v>7</v>
      </c>
      <c r="D89" s="35" t="s">
        <v>122</v>
      </c>
      <c r="E89" s="36">
        <v>1</v>
      </c>
      <c r="F89" s="178"/>
      <c r="G89" s="263">
        <f t="shared" si="11"/>
        <v>0</v>
      </c>
    </row>
    <row r="90" spans="2:7" ht="25.5" x14ac:dyDescent="0.25">
      <c r="B90" s="33" t="s">
        <v>123</v>
      </c>
      <c r="C90" s="34" t="s">
        <v>7</v>
      </c>
      <c r="D90" s="35" t="s">
        <v>124</v>
      </c>
      <c r="E90" s="36">
        <v>1</v>
      </c>
      <c r="F90" s="178"/>
      <c r="G90" s="263">
        <f t="shared" si="11"/>
        <v>0</v>
      </c>
    </row>
    <row r="91" spans="2:7" ht="25.5" x14ac:dyDescent="0.25">
      <c r="B91" s="33" t="s">
        <v>125</v>
      </c>
      <c r="C91" s="34" t="s">
        <v>7</v>
      </c>
      <c r="D91" s="35" t="s">
        <v>126</v>
      </c>
      <c r="E91" s="36">
        <v>1</v>
      </c>
      <c r="F91" s="178"/>
      <c r="G91" s="263">
        <f t="shared" si="11"/>
        <v>0</v>
      </c>
    </row>
    <row r="92" spans="2:7" ht="25.5" x14ac:dyDescent="0.25">
      <c r="B92" s="33" t="s">
        <v>127</v>
      </c>
      <c r="C92" s="34" t="s">
        <v>7</v>
      </c>
      <c r="D92" s="35" t="s">
        <v>128</v>
      </c>
      <c r="E92" s="36">
        <v>1</v>
      </c>
      <c r="F92" s="178"/>
      <c r="G92" s="263">
        <f t="shared" si="11"/>
        <v>0</v>
      </c>
    </row>
    <row r="93" spans="2:7" ht="25.5" x14ac:dyDescent="0.25">
      <c r="B93" s="33" t="s">
        <v>129</v>
      </c>
      <c r="C93" s="34" t="s">
        <v>7</v>
      </c>
      <c r="D93" s="35" t="s">
        <v>130</v>
      </c>
      <c r="E93" s="36">
        <v>1</v>
      </c>
      <c r="F93" s="178"/>
      <c r="G93" s="263">
        <f t="shared" si="11"/>
        <v>0</v>
      </c>
    </row>
    <row r="94" spans="2:7" ht="25.5" x14ac:dyDescent="0.25">
      <c r="B94" s="33" t="s">
        <v>131</v>
      </c>
      <c r="C94" s="34" t="s">
        <v>7</v>
      </c>
      <c r="D94" s="35" t="s">
        <v>132</v>
      </c>
      <c r="E94" s="36">
        <v>2</v>
      </c>
      <c r="F94" s="178"/>
      <c r="G94" s="263">
        <f t="shared" si="11"/>
        <v>0</v>
      </c>
    </row>
    <row r="95" spans="2:7" ht="25.5" x14ac:dyDescent="0.25">
      <c r="B95" s="33" t="s">
        <v>133</v>
      </c>
      <c r="C95" s="34" t="s">
        <v>7</v>
      </c>
      <c r="D95" s="35" t="s">
        <v>134</v>
      </c>
      <c r="E95" s="36">
        <v>3</v>
      </c>
      <c r="F95" s="178"/>
      <c r="G95" s="263">
        <f t="shared" si="11"/>
        <v>0</v>
      </c>
    </row>
    <row r="96" spans="2:7" ht="25.5" x14ac:dyDescent="0.25">
      <c r="B96" s="33" t="s">
        <v>135</v>
      </c>
      <c r="C96" s="34" t="s">
        <v>7</v>
      </c>
      <c r="D96" s="35" t="s">
        <v>136</v>
      </c>
      <c r="E96" s="36">
        <v>1</v>
      </c>
      <c r="F96" s="178"/>
      <c r="G96" s="263">
        <f t="shared" si="11"/>
        <v>0</v>
      </c>
    </row>
    <row r="97" spans="2:7" ht="25.5" x14ac:dyDescent="0.25">
      <c r="B97" s="33" t="s">
        <v>137</v>
      </c>
      <c r="C97" s="34" t="s">
        <v>7</v>
      </c>
      <c r="D97" s="35" t="s">
        <v>138</v>
      </c>
      <c r="E97" s="36">
        <v>6</v>
      </c>
      <c r="F97" s="178"/>
      <c r="G97" s="263">
        <f t="shared" si="11"/>
        <v>0</v>
      </c>
    </row>
    <row r="98" spans="2:7" x14ac:dyDescent="0.25">
      <c r="B98" s="23"/>
      <c r="C98" s="24"/>
      <c r="D98" s="25"/>
      <c r="E98" s="20" t="s">
        <v>1</v>
      </c>
      <c r="F98" s="20"/>
      <c r="G98" s="20" t="s">
        <v>1</v>
      </c>
    </row>
    <row r="99" spans="2:7" ht="14.45" customHeight="1" x14ac:dyDescent="0.25">
      <c r="B99" s="273" t="s">
        <v>139</v>
      </c>
      <c r="C99" s="274"/>
      <c r="D99" s="274"/>
      <c r="E99" s="21" t="s">
        <v>1</v>
      </c>
      <c r="F99" s="21"/>
      <c r="G99" s="22" t="s">
        <v>1</v>
      </c>
    </row>
    <row r="100" spans="2:7" x14ac:dyDescent="0.25">
      <c r="B100" s="23"/>
      <c r="C100" s="24"/>
      <c r="D100" s="25"/>
      <c r="E100" s="20" t="s">
        <v>1</v>
      </c>
      <c r="F100" s="20"/>
      <c r="G100" s="20" t="s">
        <v>1</v>
      </c>
    </row>
    <row r="101" spans="2:7" ht="51" x14ac:dyDescent="0.25">
      <c r="B101" s="26" t="s">
        <v>140</v>
      </c>
      <c r="C101" s="27" t="s">
        <v>7</v>
      </c>
      <c r="D101" s="35" t="s">
        <v>141</v>
      </c>
      <c r="E101" s="29">
        <v>1</v>
      </c>
      <c r="F101" s="29"/>
      <c r="G101" s="263">
        <f t="shared" ref="G101" si="12">E101*F101</f>
        <v>0</v>
      </c>
    </row>
    <row r="102" spans="2:7" ht="51" x14ac:dyDescent="0.25">
      <c r="B102" s="26" t="s">
        <v>142</v>
      </c>
      <c r="C102" s="27" t="s">
        <v>7</v>
      </c>
      <c r="D102" s="35" t="s">
        <v>143</v>
      </c>
      <c r="E102" s="29">
        <v>1</v>
      </c>
      <c r="F102" s="141"/>
      <c r="G102" s="263">
        <f t="shared" ref="G102:G108" si="13">E102*F102</f>
        <v>0</v>
      </c>
    </row>
    <row r="103" spans="2:7" ht="38.25" x14ac:dyDescent="0.25">
      <c r="B103" s="26" t="s">
        <v>144</v>
      </c>
      <c r="C103" s="27" t="s">
        <v>7</v>
      </c>
      <c r="D103" s="35" t="s">
        <v>145</v>
      </c>
      <c r="E103" s="29">
        <v>1</v>
      </c>
      <c r="F103" s="141"/>
      <c r="G103" s="263">
        <f t="shared" si="13"/>
        <v>0</v>
      </c>
    </row>
    <row r="104" spans="2:7" ht="38.25" x14ac:dyDescent="0.25">
      <c r="B104" s="26" t="s">
        <v>146</v>
      </c>
      <c r="C104" s="27" t="s">
        <v>7</v>
      </c>
      <c r="D104" s="35" t="s">
        <v>147</v>
      </c>
      <c r="E104" s="29">
        <v>1</v>
      </c>
      <c r="F104" s="141"/>
      <c r="G104" s="263">
        <f t="shared" si="13"/>
        <v>0</v>
      </c>
    </row>
    <row r="105" spans="2:7" ht="51" x14ac:dyDescent="0.25">
      <c r="B105" s="33" t="s">
        <v>148</v>
      </c>
      <c r="C105" s="34" t="s">
        <v>7</v>
      </c>
      <c r="D105" s="35" t="s">
        <v>149</v>
      </c>
      <c r="E105" s="36">
        <v>1</v>
      </c>
      <c r="F105" s="141"/>
      <c r="G105" s="263">
        <f t="shared" si="13"/>
        <v>0</v>
      </c>
    </row>
    <row r="106" spans="2:7" ht="25.5" x14ac:dyDescent="0.25">
      <c r="B106" s="33" t="s">
        <v>150</v>
      </c>
      <c r="C106" s="34" t="s">
        <v>7</v>
      </c>
      <c r="D106" s="35" t="s">
        <v>151</v>
      </c>
      <c r="E106" s="36">
        <v>1</v>
      </c>
      <c r="F106" s="141"/>
      <c r="G106" s="263">
        <f t="shared" si="13"/>
        <v>0</v>
      </c>
    </row>
    <row r="107" spans="2:7" ht="25.5" x14ac:dyDescent="0.25">
      <c r="B107" s="33" t="s">
        <v>152</v>
      </c>
      <c r="C107" s="34" t="s">
        <v>7</v>
      </c>
      <c r="D107" s="35" t="s">
        <v>153</v>
      </c>
      <c r="E107" s="36">
        <v>1</v>
      </c>
      <c r="F107" s="141"/>
      <c r="G107" s="263">
        <f t="shared" si="13"/>
        <v>0</v>
      </c>
    </row>
    <row r="108" spans="2:7" ht="25.5" x14ac:dyDescent="0.25">
      <c r="B108" s="33" t="s">
        <v>154</v>
      </c>
      <c r="C108" s="34" t="s">
        <v>7</v>
      </c>
      <c r="D108" s="35" t="s">
        <v>155</v>
      </c>
      <c r="E108" s="36">
        <v>2</v>
      </c>
      <c r="F108" s="141"/>
      <c r="G108" s="263">
        <f t="shared" si="13"/>
        <v>0</v>
      </c>
    </row>
    <row r="109" spans="2:7" x14ac:dyDescent="0.25">
      <c r="B109" s="23"/>
      <c r="C109" s="24"/>
      <c r="D109" s="25"/>
      <c r="E109" s="20" t="s">
        <v>1</v>
      </c>
      <c r="F109" s="20"/>
      <c r="G109" s="20" t="s">
        <v>1</v>
      </c>
    </row>
    <row r="110" spans="2:7" ht="14.45" customHeight="1" x14ac:dyDescent="0.25">
      <c r="B110" s="273" t="s">
        <v>156</v>
      </c>
      <c r="C110" s="274"/>
      <c r="D110" s="274"/>
      <c r="E110" s="21" t="s">
        <v>1</v>
      </c>
      <c r="F110" s="21"/>
      <c r="G110" s="22" t="s">
        <v>1</v>
      </c>
    </row>
    <row r="111" spans="2:7" x14ac:dyDescent="0.25">
      <c r="B111" s="23"/>
      <c r="C111" s="24"/>
      <c r="D111" s="25"/>
      <c r="E111" s="20" t="s">
        <v>1</v>
      </c>
      <c r="F111" s="20"/>
      <c r="G111" s="20" t="s">
        <v>1</v>
      </c>
    </row>
    <row r="112" spans="2:7" ht="25.5" x14ac:dyDescent="0.25">
      <c r="B112" s="26" t="s">
        <v>157</v>
      </c>
      <c r="C112" s="27" t="s">
        <v>7</v>
      </c>
      <c r="D112" s="35" t="s">
        <v>158</v>
      </c>
      <c r="E112" s="29">
        <v>1</v>
      </c>
      <c r="F112" s="29"/>
      <c r="G112" s="263">
        <f t="shared" ref="G112" si="14">E112*F112</f>
        <v>0</v>
      </c>
    </row>
    <row r="113" spans="2:7" ht="25.5" x14ac:dyDescent="0.25">
      <c r="B113" s="26" t="s">
        <v>159</v>
      </c>
      <c r="C113" s="27" t="s">
        <v>7</v>
      </c>
      <c r="D113" s="35" t="s">
        <v>160</v>
      </c>
      <c r="E113" s="29">
        <v>2</v>
      </c>
      <c r="F113" s="141"/>
      <c r="G113" s="263">
        <f t="shared" ref="G113:G114" si="15">E113*F113</f>
        <v>0</v>
      </c>
    </row>
    <row r="114" spans="2:7" ht="25.5" x14ac:dyDescent="0.25">
      <c r="B114" s="26" t="s">
        <v>161</v>
      </c>
      <c r="C114" s="27" t="s">
        <v>7</v>
      </c>
      <c r="D114" s="35" t="s">
        <v>162</v>
      </c>
      <c r="E114" s="29">
        <v>5</v>
      </c>
      <c r="F114" s="141"/>
      <c r="G114" s="263">
        <f t="shared" si="15"/>
        <v>0</v>
      </c>
    </row>
    <row r="115" spans="2:7" ht="15.6" customHeight="1" x14ac:dyDescent="0.25">
      <c r="B115" s="286" t="s">
        <v>163</v>
      </c>
      <c r="C115" s="286"/>
      <c r="D115" s="286"/>
      <c r="E115" s="286"/>
      <c r="F115" s="286"/>
      <c r="G115" s="286"/>
    </row>
    <row r="116" spans="2:7" x14ac:dyDescent="0.25">
      <c r="B116" s="23"/>
      <c r="C116" s="24"/>
      <c r="D116" s="25"/>
      <c r="E116" s="20" t="s">
        <v>1</v>
      </c>
      <c r="F116" s="20"/>
      <c r="G116" s="20" t="s">
        <v>1</v>
      </c>
    </row>
    <row r="117" spans="2:7" ht="14.45" customHeight="1" x14ac:dyDescent="0.25">
      <c r="B117" s="273" t="s">
        <v>164</v>
      </c>
      <c r="C117" s="274"/>
      <c r="D117" s="274"/>
      <c r="E117" s="21" t="s">
        <v>1</v>
      </c>
      <c r="F117" s="21"/>
      <c r="G117" s="22" t="s">
        <v>1</v>
      </c>
    </row>
    <row r="118" spans="2:7" x14ac:dyDescent="0.25">
      <c r="B118" s="23"/>
      <c r="C118" s="24"/>
      <c r="D118" s="25"/>
      <c r="E118" s="20" t="s">
        <v>1</v>
      </c>
      <c r="F118" s="20"/>
      <c r="G118" s="20" t="s">
        <v>1</v>
      </c>
    </row>
    <row r="119" spans="2:7" ht="229.5" x14ac:dyDescent="0.25">
      <c r="B119" s="26" t="s">
        <v>165</v>
      </c>
      <c r="C119" s="27" t="s">
        <v>7</v>
      </c>
      <c r="D119" s="30" t="s">
        <v>166</v>
      </c>
      <c r="E119" s="29">
        <v>1</v>
      </c>
      <c r="F119" s="29"/>
      <c r="G119" s="263">
        <f t="shared" ref="G119" si="16">E119*F119</f>
        <v>0</v>
      </c>
    </row>
    <row r="120" spans="2:7" ht="15.6" customHeight="1" x14ac:dyDescent="0.25">
      <c r="B120" s="286" t="s">
        <v>167</v>
      </c>
      <c r="C120" s="286"/>
      <c r="D120" s="286"/>
      <c r="E120" s="286"/>
      <c r="F120" s="286"/>
      <c r="G120" s="286"/>
    </row>
    <row r="121" spans="2:7" x14ac:dyDescent="0.25">
      <c r="B121" s="23"/>
      <c r="C121" s="24"/>
      <c r="D121" s="25"/>
      <c r="E121" s="32" t="s">
        <v>1</v>
      </c>
      <c r="F121" s="32"/>
      <c r="G121" s="32" t="s">
        <v>1</v>
      </c>
    </row>
    <row r="122" spans="2:7" ht="14.45" customHeight="1" x14ac:dyDescent="0.25">
      <c r="B122" s="273" t="s">
        <v>168</v>
      </c>
      <c r="C122" s="274"/>
      <c r="D122" s="274"/>
      <c r="E122" s="21" t="s">
        <v>1</v>
      </c>
      <c r="F122" s="21"/>
      <c r="G122" s="22" t="s">
        <v>1</v>
      </c>
    </row>
    <row r="123" spans="2:7" x14ac:dyDescent="0.25">
      <c r="B123" s="23"/>
      <c r="C123" s="24"/>
      <c r="D123" s="25"/>
      <c r="E123" s="32" t="s">
        <v>1</v>
      </c>
      <c r="F123" s="32"/>
      <c r="G123" s="32" t="s">
        <v>1</v>
      </c>
    </row>
    <row r="124" spans="2:7" ht="38.25" x14ac:dyDescent="0.25">
      <c r="B124" s="26" t="s">
        <v>169</v>
      </c>
      <c r="C124" s="27" t="s">
        <v>730</v>
      </c>
      <c r="D124" s="30" t="s">
        <v>170</v>
      </c>
      <c r="E124" s="29"/>
      <c r="F124" s="29"/>
      <c r="G124" s="263">
        <v>500</v>
      </c>
    </row>
    <row r="125" spans="2:7" ht="15.75" thickBot="1" x14ac:dyDescent="0.3"/>
    <row r="126" spans="2:7" ht="24" thickBot="1" x14ac:dyDescent="0.4">
      <c r="D126" s="240" t="s">
        <v>663</v>
      </c>
      <c r="E126" s="241"/>
      <c r="F126" s="242">
        <f>SUM(G9:G23,G28:G43,G48:G69,G75:G114,G119,G124:G124)</f>
        <v>500</v>
      </c>
    </row>
  </sheetData>
  <mergeCells count="21">
    <mergeCell ref="B46:D46"/>
    <mergeCell ref="B5:G5"/>
    <mergeCell ref="B7:D7"/>
    <mergeCell ref="B13:D13"/>
    <mergeCell ref="B15:D15"/>
    <mergeCell ref="B19:D19"/>
    <mergeCell ref="B21:D21"/>
    <mergeCell ref="B24:G24"/>
    <mergeCell ref="B26:D26"/>
    <mergeCell ref="B32:D32"/>
    <mergeCell ref="B40:D40"/>
    <mergeCell ref="B44:G44"/>
    <mergeCell ref="B117:D117"/>
    <mergeCell ref="B120:G120"/>
    <mergeCell ref="B122:D122"/>
    <mergeCell ref="B71:G71"/>
    <mergeCell ref="B73:D73"/>
    <mergeCell ref="B77:D77"/>
    <mergeCell ref="B99:D99"/>
    <mergeCell ref="B110:D110"/>
    <mergeCell ref="B115:G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F131"/>
  <sheetViews>
    <sheetView topLeftCell="A115" workbookViewId="0">
      <selection activeCell="B141" sqref="B141"/>
    </sheetView>
  </sheetViews>
  <sheetFormatPr defaultRowHeight="15" x14ac:dyDescent="0.25"/>
  <cols>
    <col min="2" max="2" width="35.5703125" customWidth="1"/>
    <col min="6" max="6" width="10.85546875" customWidth="1"/>
  </cols>
  <sheetData>
    <row r="2" spans="2:6" s="136" customFormat="1" ht="21" x14ac:dyDescent="0.35">
      <c r="B2" s="201" t="s">
        <v>649</v>
      </c>
    </row>
    <row r="3" spans="2:6" s="136" customFormat="1" x14ac:dyDescent="0.25"/>
    <row r="4" spans="2:6" ht="15.75" x14ac:dyDescent="0.25">
      <c r="B4" s="41" t="s">
        <v>171</v>
      </c>
      <c r="C4" s="42"/>
      <c r="D4" s="42"/>
      <c r="E4" s="43"/>
      <c r="F4" s="44"/>
    </row>
    <row r="5" spans="2:6" ht="15.75" x14ac:dyDescent="0.25">
      <c r="B5" s="45"/>
      <c r="C5" s="42"/>
      <c r="D5" s="46"/>
      <c r="E5" s="47"/>
      <c r="F5" s="44"/>
    </row>
    <row r="6" spans="2:6" ht="26.25" thickBot="1" x14ac:dyDescent="0.3">
      <c r="B6" s="48" t="s">
        <v>172</v>
      </c>
      <c r="C6" s="48" t="s">
        <v>173</v>
      </c>
      <c r="D6" s="48" t="s">
        <v>174</v>
      </c>
      <c r="E6" s="49" t="s">
        <v>190</v>
      </c>
      <c r="F6" s="50" t="s">
        <v>191</v>
      </c>
    </row>
    <row r="7" spans="2:6" ht="15.75" thickTop="1" x14ac:dyDescent="0.25">
      <c r="B7" s="51" t="s">
        <v>175</v>
      </c>
      <c r="C7" s="52"/>
      <c r="D7" s="52"/>
      <c r="E7" s="53"/>
      <c r="F7" s="54"/>
    </row>
    <row r="8" spans="2:6" ht="63.75" x14ac:dyDescent="0.25">
      <c r="B8" s="55" t="s">
        <v>176</v>
      </c>
      <c r="C8" s="56">
        <v>16</v>
      </c>
      <c r="D8" s="57" t="s">
        <v>7</v>
      </c>
      <c r="E8" s="58"/>
      <c r="F8" s="59">
        <f>C8*E8</f>
        <v>0</v>
      </c>
    </row>
    <row r="9" spans="2:6" ht="67.900000000000006" customHeight="1" x14ac:dyDescent="0.25">
      <c r="B9" s="60" t="s">
        <v>177</v>
      </c>
      <c r="C9" s="61"/>
      <c r="D9" s="62"/>
      <c r="E9" s="63"/>
      <c r="F9" s="59"/>
    </row>
    <row r="10" spans="2:6" x14ac:dyDescent="0.25">
      <c r="B10" s="60" t="s">
        <v>178</v>
      </c>
      <c r="C10" s="64">
        <v>40</v>
      </c>
      <c r="D10" s="64" t="s">
        <v>179</v>
      </c>
      <c r="E10" s="65"/>
      <c r="F10" s="59">
        <f t="shared" ref="F10:F42" si="0">C10*E10</f>
        <v>0</v>
      </c>
    </row>
    <row r="11" spans="2:6" x14ac:dyDescent="0.25">
      <c r="B11" s="60" t="s">
        <v>180</v>
      </c>
      <c r="C11" s="64">
        <v>665</v>
      </c>
      <c r="D11" s="64" t="s">
        <v>179</v>
      </c>
      <c r="E11" s="65"/>
      <c r="F11" s="59">
        <f t="shared" si="0"/>
        <v>0</v>
      </c>
    </row>
    <row r="12" spans="2:6" x14ac:dyDescent="0.25">
      <c r="B12" s="60" t="s">
        <v>181</v>
      </c>
      <c r="C12" s="64">
        <v>15</v>
      </c>
      <c r="D12" s="64" t="s">
        <v>179</v>
      </c>
      <c r="E12" s="65"/>
      <c r="F12" s="59">
        <f t="shared" si="0"/>
        <v>0</v>
      </c>
    </row>
    <row r="13" spans="2:6" ht="51" x14ac:dyDescent="0.25">
      <c r="B13" s="55" t="s">
        <v>182</v>
      </c>
      <c r="C13" s="66">
        <v>18</v>
      </c>
      <c r="D13" s="66" t="s">
        <v>7</v>
      </c>
      <c r="E13" s="67"/>
      <c r="F13" s="59">
        <f t="shared" si="0"/>
        <v>0</v>
      </c>
    </row>
    <row r="14" spans="2:6" ht="51" x14ac:dyDescent="0.25">
      <c r="B14" s="55" t="s">
        <v>183</v>
      </c>
      <c r="C14" s="66">
        <v>20</v>
      </c>
      <c r="D14" s="66" t="s">
        <v>179</v>
      </c>
      <c r="E14" s="67"/>
      <c r="F14" s="59">
        <f t="shared" si="0"/>
        <v>0</v>
      </c>
    </row>
    <row r="15" spans="2:6" ht="38.25" x14ac:dyDescent="0.25">
      <c r="B15" s="55" t="s">
        <v>184</v>
      </c>
      <c r="C15" s="66">
        <v>10</v>
      </c>
      <c r="D15" s="66" t="s">
        <v>7</v>
      </c>
      <c r="E15" s="67"/>
      <c r="F15" s="59">
        <f t="shared" si="0"/>
        <v>0</v>
      </c>
    </row>
    <row r="16" spans="2:6" ht="38.25" x14ac:dyDescent="0.25">
      <c r="B16" s="55" t="s">
        <v>185</v>
      </c>
      <c r="C16" s="66">
        <v>610</v>
      </c>
      <c r="D16" s="66" t="s">
        <v>179</v>
      </c>
      <c r="E16" s="67"/>
      <c r="F16" s="59">
        <f t="shared" si="0"/>
        <v>0</v>
      </c>
    </row>
    <row r="17" spans="2:6" ht="38.25" x14ac:dyDescent="0.25">
      <c r="B17" s="68" t="s">
        <v>186</v>
      </c>
      <c r="C17" s="69">
        <v>2</v>
      </c>
      <c r="D17" s="69" t="s">
        <v>7</v>
      </c>
      <c r="E17" s="70"/>
      <c r="F17" s="59">
        <f t="shared" si="0"/>
        <v>0</v>
      </c>
    </row>
    <row r="18" spans="2:6" x14ac:dyDescent="0.25">
      <c r="B18" s="68" t="s">
        <v>187</v>
      </c>
      <c r="C18" s="69">
        <v>1</v>
      </c>
      <c r="D18" s="69" t="s">
        <v>188</v>
      </c>
      <c r="E18" s="70"/>
      <c r="F18" s="59">
        <f t="shared" si="0"/>
        <v>0</v>
      </c>
    </row>
    <row r="19" spans="2:6" ht="38.25" x14ac:dyDescent="0.25">
      <c r="B19" s="68" t="s">
        <v>189</v>
      </c>
      <c r="C19" s="69">
        <v>27</v>
      </c>
      <c r="D19" s="69" t="s">
        <v>28</v>
      </c>
      <c r="E19" s="70"/>
      <c r="F19" s="59">
        <f t="shared" si="0"/>
        <v>0</v>
      </c>
    </row>
    <row r="20" spans="2:6" x14ac:dyDescent="0.25">
      <c r="B20" s="71" t="s">
        <v>192</v>
      </c>
      <c r="C20" s="64"/>
      <c r="D20" s="64"/>
      <c r="E20" s="58"/>
      <c r="F20" s="59"/>
    </row>
    <row r="21" spans="2:6" ht="165.75" x14ac:dyDescent="0.25">
      <c r="B21" s="72" t="s">
        <v>193</v>
      </c>
      <c r="C21" s="73">
        <v>16</v>
      </c>
      <c r="D21" s="64" t="s">
        <v>7</v>
      </c>
      <c r="E21" s="74"/>
      <c r="F21" s="59">
        <f t="shared" si="0"/>
        <v>0</v>
      </c>
    </row>
    <row r="22" spans="2:6" x14ac:dyDescent="0.25">
      <c r="B22" s="75" t="s">
        <v>194</v>
      </c>
      <c r="C22" s="76"/>
      <c r="D22" s="76"/>
      <c r="E22" s="77"/>
      <c r="F22" s="59"/>
    </row>
    <row r="23" spans="2:6" ht="90" x14ac:dyDescent="0.25">
      <c r="B23" s="78" t="s">
        <v>195</v>
      </c>
      <c r="C23" s="79">
        <v>1</v>
      </c>
      <c r="D23" s="79" t="s">
        <v>7</v>
      </c>
      <c r="E23" s="80"/>
      <c r="F23" s="59">
        <f t="shared" si="0"/>
        <v>0</v>
      </c>
    </row>
    <row r="24" spans="2:6" x14ac:dyDescent="0.25">
      <c r="B24" s="71" t="s">
        <v>196</v>
      </c>
      <c r="C24" s="64"/>
      <c r="D24" s="64"/>
      <c r="E24" s="81"/>
      <c r="F24" s="59"/>
    </row>
    <row r="25" spans="2:6" ht="25.5" x14ac:dyDescent="0.25">
      <c r="B25" s="55" t="s">
        <v>197</v>
      </c>
      <c r="C25" s="64">
        <v>680</v>
      </c>
      <c r="D25" s="64" t="s">
        <v>179</v>
      </c>
      <c r="E25" s="82"/>
      <c r="F25" s="59">
        <f t="shared" si="0"/>
        <v>0</v>
      </c>
    </row>
    <row r="26" spans="2:6" ht="25.5" x14ac:dyDescent="0.25">
      <c r="B26" s="55" t="s">
        <v>198</v>
      </c>
      <c r="C26" s="64">
        <v>1280</v>
      </c>
      <c r="D26" s="64" t="s">
        <v>179</v>
      </c>
      <c r="E26" s="82"/>
      <c r="F26" s="59">
        <f t="shared" si="0"/>
        <v>0</v>
      </c>
    </row>
    <row r="27" spans="2:6" ht="25.5" x14ac:dyDescent="0.25">
      <c r="B27" s="55" t="s">
        <v>199</v>
      </c>
      <c r="C27" s="64">
        <v>1400</v>
      </c>
      <c r="D27" s="64" t="s">
        <v>179</v>
      </c>
      <c r="E27" s="82"/>
      <c r="F27" s="59">
        <f t="shared" si="0"/>
        <v>0</v>
      </c>
    </row>
    <row r="28" spans="2:6" x14ac:dyDescent="0.25">
      <c r="B28" s="71" t="s">
        <v>200</v>
      </c>
      <c r="C28" s="64"/>
      <c r="D28" s="64"/>
      <c r="E28" s="58"/>
      <c r="F28" s="59"/>
    </row>
    <row r="29" spans="2:6" x14ac:dyDescent="0.25">
      <c r="B29" s="55" t="s">
        <v>201</v>
      </c>
      <c r="C29" s="64">
        <v>16</v>
      </c>
      <c r="D29" s="64" t="s">
        <v>7</v>
      </c>
      <c r="E29" s="83"/>
      <c r="F29" s="59">
        <f t="shared" si="0"/>
        <v>0</v>
      </c>
    </row>
    <row r="30" spans="2:6" ht="25.5" x14ac:dyDescent="0.25">
      <c r="B30" s="55" t="s">
        <v>202</v>
      </c>
      <c r="C30" s="64">
        <v>16</v>
      </c>
      <c r="D30" s="64" t="s">
        <v>7</v>
      </c>
      <c r="E30" s="83"/>
      <c r="F30" s="59">
        <f t="shared" si="0"/>
        <v>0</v>
      </c>
    </row>
    <row r="31" spans="2:6" x14ac:dyDescent="0.25">
      <c r="B31" s="55" t="s">
        <v>203</v>
      </c>
      <c r="C31" s="64">
        <v>34</v>
      </c>
      <c r="D31" s="64" t="s">
        <v>7</v>
      </c>
      <c r="E31" s="83"/>
      <c r="F31" s="59">
        <f t="shared" si="0"/>
        <v>0</v>
      </c>
    </row>
    <row r="32" spans="2:6" ht="38.25" x14ac:dyDescent="0.25">
      <c r="B32" s="55" t="s">
        <v>204</v>
      </c>
      <c r="C32" s="64">
        <v>2</v>
      </c>
      <c r="D32" s="64" t="s">
        <v>7</v>
      </c>
      <c r="E32" s="83"/>
      <c r="F32" s="59">
        <f t="shared" si="0"/>
        <v>0</v>
      </c>
    </row>
    <row r="33" spans="2:6" ht="51" x14ac:dyDescent="0.25">
      <c r="B33" s="55" t="s">
        <v>205</v>
      </c>
      <c r="C33" s="64">
        <v>35</v>
      </c>
      <c r="D33" s="64" t="s">
        <v>179</v>
      </c>
      <c r="E33" s="83"/>
      <c r="F33" s="59">
        <f t="shared" si="0"/>
        <v>0</v>
      </c>
    </row>
    <row r="34" spans="2:6" x14ac:dyDescent="0.25">
      <c r="B34" s="71" t="s">
        <v>206</v>
      </c>
      <c r="C34" s="64"/>
      <c r="D34" s="64"/>
      <c r="E34" s="58"/>
      <c r="F34" s="59"/>
    </row>
    <row r="35" spans="2:6" ht="25.5" x14ac:dyDescent="0.25">
      <c r="B35" s="55" t="s">
        <v>207</v>
      </c>
      <c r="C35" s="64">
        <v>680</v>
      </c>
      <c r="D35" s="64" t="s">
        <v>179</v>
      </c>
      <c r="E35" s="83"/>
      <c r="F35" s="59">
        <f t="shared" si="0"/>
        <v>0</v>
      </c>
    </row>
    <row r="36" spans="2:6" x14ac:dyDescent="0.25">
      <c r="B36" s="55" t="s">
        <v>208</v>
      </c>
      <c r="C36" s="64">
        <v>1</v>
      </c>
      <c r="D36" s="64" t="s">
        <v>188</v>
      </c>
      <c r="E36" s="83"/>
      <c r="F36" s="59">
        <f t="shared" si="0"/>
        <v>0</v>
      </c>
    </row>
    <row r="37" spans="2:6" x14ac:dyDescent="0.25">
      <c r="B37" s="55" t="s">
        <v>209</v>
      </c>
      <c r="C37" s="64">
        <v>1</v>
      </c>
      <c r="D37" s="64" t="s">
        <v>188</v>
      </c>
      <c r="E37" s="83"/>
      <c r="F37" s="59">
        <f t="shared" si="0"/>
        <v>0</v>
      </c>
    </row>
    <row r="38" spans="2:6" x14ac:dyDescent="0.25">
      <c r="B38" s="55" t="s">
        <v>210</v>
      </c>
      <c r="C38" s="64">
        <v>1</v>
      </c>
      <c r="D38" s="64" t="s">
        <v>188</v>
      </c>
      <c r="E38" s="83"/>
      <c r="F38" s="59">
        <f t="shared" si="0"/>
        <v>0</v>
      </c>
    </row>
    <row r="39" spans="2:6" ht="25.5" x14ac:dyDescent="0.25">
      <c r="B39" s="55" t="s">
        <v>211</v>
      </c>
      <c r="C39" s="64">
        <v>1</v>
      </c>
      <c r="D39" s="64" t="s">
        <v>188</v>
      </c>
      <c r="E39" s="83"/>
      <c r="F39" s="59">
        <f t="shared" si="0"/>
        <v>0</v>
      </c>
    </row>
    <row r="40" spans="2:6" ht="25.5" x14ac:dyDescent="0.25">
      <c r="B40" s="55" t="s">
        <v>212</v>
      </c>
      <c r="C40" s="64">
        <v>1</v>
      </c>
      <c r="D40" s="64" t="s">
        <v>188</v>
      </c>
      <c r="E40" s="83"/>
      <c r="F40" s="59">
        <f t="shared" si="0"/>
        <v>0</v>
      </c>
    </row>
    <row r="41" spans="2:6" ht="25.5" x14ac:dyDescent="0.25">
      <c r="B41" s="55" t="s">
        <v>213</v>
      </c>
      <c r="C41" s="64">
        <v>1</v>
      </c>
      <c r="D41" s="64" t="s">
        <v>188</v>
      </c>
      <c r="E41" s="83"/>
      <c r="F41" s="59">
        <f t="shared" si="0"/>
        <v>0</v>
      </c>
    </row>
    <row r="42" spans="2:6" ht="51" x14ac:dyDescent="0.25">
      <c r="B42" s="68" t="s">
        <v>214</v>
      </c>
      <c r="C42" s="64">
        <v>1</v>
      </c>
      <c r="D42" s="64" t="s">
        <v>188</v>
      </c>
      <c r="E42" s="83"/>
      <c r="F42" s="59">
        <f t="shared" si="0"/>
        <v>0</v>
      </c>
    </row>
    <row r="43" spans="2:6" x14ac:dyDescent="0.25">
      <c r="B43" s="55" t="s">
        <v>215</v>
      </c>
      <c r="C43" s="64" t="s">
        <v>730</v>
      </c>
      <c r="D43" s="64"/>
      <c r="E43" s="83"/>
      <c r="F43" s="59">
        <v>300</v>
      </c>
    </row>
    <row r="44" spans="2:6" s="136" customFormat="1" x14ac:dyDescent="0.25">
      <c r="B44" s="243"/>
      <c r="C44" s="61"/>
      <c r="D44" s="61"/>
      <c r="E44" s="61" t="s">
        <v>662</v>
      </c>
      <c r="F44" s="244">
        <f>SUM(F8:F43)</f>
        <v>300</v>
      </c>
    </row>
    <row r="46" spans="2:6" ht="15.75" x14ac:dyDescent="0.25">
      <c r="B46" s="41" t="s">
        <v>216</v>
      </c>
      <c r="C46" s="42"/>
      <c r="D46" s="42"/>
      <c r="E46" s="43"/>
      <c r="F46" s="44"/>
    </row>
    <row r="47" spans="2:6" ht="15.75" x14ac:dyDescent="0.25">
      <c r="B47" s="45"/>
      <c r="C47" s="42"/>
      <c r="D47" s="46"/>
      <c r="E47" s="47"/>
      <c r="F47" s="44"/>
    </row>
    <row r="48" spans="2:6" ht="26.25" thickBot="1" x14ac:dyDescent="0.3">
      <c r="B48" s="48" t="s">
        <v>172</v>
      </c>
      <c r="C48" s="48" t="s">
        <v>173</v>
      </c>
      <c r="D48" s="48" t="s">
        <v>174</v>
      </c>
      <c r="E48" s="49" t="s">
        <v>190</v>
      </c>
      <c r="F48" s="50" t="s">
        <v>191</v>
      </c>
    </row>
    <row r="49" spans="2:6" ht="15.75" thickTop="1" x14ac:dyDescent="0.25">
      <c r="B49" s="51" t="s">
        <v>175</v>
      </c>
      <c r="C49" s="52"/>
      <c r="D49" s="52"/>
      <c r="E49" s="53"/>
      <c r="F49" s="54"/>
    </row>
    <row r="50" spans="2:6" ht="63.75" x14ac:dyDescent="0.25">
      <c r="B50" s="55" t="s">
        <v>176</v>
      </c>
      <c r="C50" s="56">
        <v>16</v>
      </c>
      <c r="D50" s="57" t="s">
        <v>7</v>
      </c>
      <c r="E50" s="58"/>
      <c r="F50" s="59">
        <f t="shared" ref="F50:F88" si="1">C50*E50</f>
        <v>0</v>
      </c>
    </row>
    <row r="51" spans="2:6" ht="76.5" x14ac:dyDescent="0.25">
      <c r="B51" s="84" t="s">
        <v>217</v>
      </c>
      <c r="C51" s="56">
        <v>1</v>
      </c>
      <c r="D51" s="57" t="s">
        <v>7</v>
      </c>
      <c r="E51" s="58"/>
      <c r="F51" s="59">
        <f t="shared" si="1"/>
        <v>0</v>
      </c>
    </row>
    <row r="52" spans="2:6" ht="76.5" x14ac:dyDescent="0.25">
      <c r="B52" s="60" t="s">
        <v>177</v>
      </c>
      <c r="C52" s="61"/>
      <c r="D52" s="61"/>
      <c r="E52" s="63"/>
      <c r="F52" s="59"/>
    </row>
    <row r="53" spans="2:6" x14ac:dyDescent="0.25">
      <c r="B53" s="60" t="s">
        <v>178</v>
      </c>
      <c r="C53" s="64">
        <v>50</v>
      </c>
      <c r="D53" s="64" t="s">
        <v>179</v>
      </c>
      <c r="E53" s="65"/>
      <c r="F53" s="59">
        <f t="shared" si="1"/>
        <v>0</v>
      </c>
    </row>
    <row r="54" spans="2:6" x14ac:dyDescent="0.25">
      <c r="B54" s="60" t="s">
        <v>180</v>
      </c>
      <c r="C54" s="64">
        <v>550</v>
      </c>
      <c r="D54" s="64" t="s">
        <v>179</v>
      </c>
      <c r="E54" s="65"/>
      <c r="F54" s="59">
        <f t="shared" si="1"/>
        <v>0</v>
      </c>
    </row>
    <row r="55" spans="2:6" x14ac:dyDescent="0.25">
      <c r="B55" s="60" t="s">
        <v>181</v>
      </c>
      <c r="C55" s="64">
        <v>90</v>
      </c>
      <c r="D55" s="64" t="s">
        <v>179</v>
      </c>
      <c r="E55" s="65"/>
      <c r="F55" s="59">
        <f t="shared" si="1"/>
        <v>0</v>
      </c>
    </row>
    <row r="56" spans="2:6" ht="51" x14ac:dyDescent="0.25">
      <c r="B56" s="55" t="s">
        <v>182</v>
      </c>
      <c r="C56" s="66">
        <v>16</v>
      </c>
      <c r="D56" s="66" t="s">
        <v>7</v>
      </c>
      <c r="E56" s="67"/>
      <c r="F56" s="59">
        <f t="shared" si="1"/>
        <v>0</v>
      </c>
    </row>
    <row r="57" spans="2:6" ht="51" x14ac:dyDescent="0.25">
      <c r="B57" s="55" t="s">
        <v>218</v>
      </c>
      <c r="C57" s="66">
        <v>3</v>
      </c>
      <c r="D57" s="66" t="s">
        <v>7</v>
      </c>
      <c r="E57" s="67"/>
      <c r="F57" s="59">
        <f t="shared" si="1"/>
        <v>0</v>
      </c>
    </row>
    <row r="58" spans="2:6" ht="51" x14ac:dyDescent="0.25">
      <c r="B58" s="55" t="s">
        <v>183</v>
      </c>
      <c r="C58" s="66">
        <v>30</v>
      </c>
      <c r="D58" s="66" t="s">
        <v>179</v>
      </c>
      <c r="E58" s="67"/>
      <c r="F58" s="59">
        <f t="shared" si="1"/>
        <v>0</v>
      </c>
    </row>
    <row r="59" spans="2:6" ht="38.25" x14ac:dyDescent="0.25">
      <c r="B59" s="55" t="s">
        <v>184</v>
      </c>
      <c r="C59" s="66">
        <v>8</v>
      </c>
      <c r="D59" s="66" t="s">
        <v>7</v>
      </c>
      <c r="E59" s="67"/>
      <c r="F59" s="59">
        <f t="shared" si="1"/>
        <v>0</v>
      </c>
    </row>
    <row r="60" spans="2:6" ht="38.25" x14ac:dyDescent="0.25">
      <c r="B60" s="55" t="s">
        <v>185</v>
      </c>
      <c r="C60" s="66">
        <v>450</v>
      </c>
      <c r="D60" s="66" t="s">
        <v>179</v>
      </c>
      <c r="E60" s="67"/>
      <c r="F60" s="59">
        <f t="shared" si="1"/>
        <v>0</v>
      </c>
    </row>
    <row r="61" spans="2:6" ht="38.25" x14ac:dyDescent="0.25">
      <c r="B61" s="68" t="s">
        <v>186</v>
      </c>
      <c r="C61" s="69">
        <v>2</v>
      </c>
      <c r="D61" s="69" t="s">
        <v>7</v>
      </c>
      <c r="E61" s="70"/>
      <c r="F61" s="59">
        <f t="shared" si="1"/>
        <v>0</v>
      </c>
    </row>
    <row r="62" spans="2:6" x14ac:dyDescent="0.25">
      <c r="B62" s="68" t="s">
        <v>187</v>
      </c>
      <c r="C62" s="69">
        <v>1</v>
      </c>
      <c r="D62" s="69" t="s">
        <v>188</v>
      </c>
      <c r="E62" s="70"/>
      <c r="F62" s="59">
        <f t="shared" si="1"/>
        <v>0</v>
      </c>
    </row>
    <row r="63" spans="2:6" ht="38.25" x14ac:dyDescent="0.25">
      <c r="B63" s="68" t="s">
        <v>189</v>
      </c>
      <c r="C63" s="69">
        <v>25.2</v>
      </c>
      <c r="D63" s="69" t="s">
        <v>28</v>
      </c>
      <c r="E63" s="70"/>
      <c r="F63" s="59">
        <f t="shared" si="1"/>
        <v>0</v>
      </c>
    </row>
    <row r="64" spans="2:6" x14ac:dyDescent="0.25">
      <c r="B64" s="71" t="s">
        <v>192</v>
      </c>
      <c r="C64" s="64"/>
      <c r="D64" s="64"/>
      <c r="E64" s="58"/>
      <c r="F64" s="59"/>
    </row>
    <row r="65" spans="2:6" ht="165.75" x14ac:dyDescent="0.25">
      <c r="B65" s="72" t="s">
        <v>193</v>
      </c>
      <c r="C65" s="73">
        <v>16</v>
      </c>
      <c r="D65" s="64" t="s">
        <v>7</v>
      </c>
      <c r="E65" s="74"/>
      <c r="F65" s="59">
        <f t="shared" si="1"/>
        <v>0</v>
      </c>
    </row>
    <row r="66" spans="2:6" ht="229.5" x14ac:dyDescent="0.25">
      <c r="B66" s="85" t="s">
        <v>219</v>
      </c>
      <c r="C66" s="86">
        <v>1</v>
      </c>
      <c r="D66" s="86" t="s">
        <v>7</v>
      </c>
      <c r="E66" s="87"/>
      <c r="F66" s="59">
        <f t="shared" si="1"/>
        <v>0</v>
      </c>
    </row>
    <row r="67" spans="2:6" ht="102" x14ac:dyDescent="0.25">
      <c r="B67" s="72" t="s">
        <v>220</v>
      </c>
      <c r="C67" s="73">
        <v>3</v>
      </c>
      <c r="D67" s="64" t="s">
        <v>7</v>
      </c>
      <c r="E67" s="74"/>
      <c r="F67" s="59">
        <f t="shared" si="1"/>
        <v>0</v>
      </c>
    </row>
    <row r="68" spans="2:6" x14ac:dyDescent="0.25">
      <c r="B68" s="75" t="s">
        <v>194</v>
      </c>
      <c r="C68" s="76"/>
      <c r="D68" s="76"/>
      <c r="E68" s="77"/>
      <c r="F68" s="59"/>
    </row>
    <row r="69" spans="2:6" ht="90" x14ac:dyDescent="0.25">
      <c r="B69" s="78" t="s">
        <v>195</v>
      </c>
      <c r="C69" s="79">
        <v>1</v>
      </c>
      <c r="D69" s="79" t="s">
        <v>7</v>
      </c>
      <c r="E69" s="80"/>
      <c r="F69" s="59">
        <f t="shared" si="1"/>
        <v>0</v>
      </c>
    </row>
    <row r="70" spans="2:6" x14ac:dyDescent="0.25">
      <c r="B70" s="71" t="s">
        <v>196</v>
      </c>
      <c r="C70" s="64"/>
      <c r="D70" s="64"/>
      <c r="E70" s="81"/>
      <c r="F70" s="59"/>
    </row>
    <row r="71" spans="2:6" ht="25.5" x14ac:dyDescent="0.25">
      <c r="B71" s="55" t="s">
        <v>197</v>
      </c>
      <c r="C71" s="64">
        <v>690</v>
      </c>
      <c r="D71" s="64" t="s">
        <v>179</v>
      </c>
      <c r="E71" s="82"/>
      <c r="F71" s="59">
        <f t="shared" si="1"/>
        <v>0</v>
      </c>
    </row>
    <row r="72" spans="2:6" ht="25.5" x14ac:dyDescent="0.25">
      <c r="B72" s="55" t="s">
        <v>198</v>
      </c>
      <c r="C72" s="64">
        <v>630</v>
      </c>
      <c r="D72" s="64" t="s">
        <v>179</v>
      </c>
      <c r="E72" s="82"/>
      <c r="F72" s="59">
        <f t="shared" si="1"/>
        <v>0</v>
      </c>
    </row>
    <row r="73" spans="2:6" ht="25.5" x14ac:dyDescent="0.25">
      <c r="B73" s="55" t="s">
        <v>221</v>
      </c>
      <c r="C73" s="64">
        <v>330</v>
      </c>
      <c r="D73" s="64" t="s">
        <v>179</v>
      </c>
      <c r="E73" s="82"/>
      <c r="F73" s="59">
        <f t="shared" si="1"/>
        <v>0</v>
      </c>
    </row>
    <row r="74" spans="2:6" ht="25.5" x14ac:dyDescent="0.25">
      <c r="B74" s="55" t="s">
        <v>199</v>
      </c>
      <c r="C74" s="64">
        <v>510</v>
      </c>
      <c r="D74" s="64" t="s">
        <v>179</v>
      </c>
      <c r="E74" s="82"/>
      <c r="F74" s="59">
        <f t="shared" si="1"/>
        <v>0</v>
      </c>
    </row>
    <row r="75" spans="2:6" x14ac:dyDescent="0.25">
      <c r="B75" s="71" t="s">
        <v>200</v>
      </c>
      <c r="C75" s="64"/>
      <c r="D75" s="64"/>
      <c r="E75" s="58"/>
      <c r="F75" s="59"/>
    </row>
    <row r="76" spans="2:6" x14ac:dyDescent="0.25">
      <c r="B76" s="55" t="s">
        <v>201</v>
      </c>
      <c r="C76" s="64">
        <v>17</v>
      </c>
      <c r="D76" s="64" t="s">
        <v>7</v>
      </c>
      <c r="E76" s="83"/>
      <c r="F76" s="59">
        <f t="shared" si="1"/>
        <v>0</v>
      </c>
    </row>
    <row r="77" spans="2:6" ht="25.5" x14ac:dyDescent="0.25">
      <c r="B77" s="55" t="s">
        <v>202</v>
      </c>
      <c r="C77" s="64">
        <v>17</v>
      </c>
      <c r="D77" s="64" t="s">
        <v>7</v>
      </c>
      <c r="E77" s="83"/>
      <c r="F77" s="59">
        <f t="shared" si="1"/>
        <v>0</v>
      </c>
    </row>
    <row r="78" spans="2:6" x14ac:dyDescent="0.25">
      <c r="B78" s="55" t="s">
        <v>203</v>
      </c>
      <c r="C78" s="64">
        <v>36</v>
      </c>
      <c r="D78" s="64" t="s">
        <v>7</v>
      </c>
      <c r="E78" s="83"/>
      <c r="F78" s="59">
        <f t="shared" si="1"/>
        <v>0</v>
      </c>
    </row>
    <row r="79" spans="2:6" ht="38.25" x14ac:dyDescent="0.25">
      <c r="B79" s="55" t="s">
        <v>204</v>
      </c>
      <c r="C79" s="64">
        <v>2</v>
      </c>
      <c r="D79" s="64" t="s">
        <v>7</v>
      </c>
      <c r="E79" s="83"/>
      <c r="F79" s="59">
        <f t="shared" si="1"/>
        <v>0</v>
      </c>
    </row>
    <row r="80" spans="2:6" ht="51" x14ac:dyDescent="0.25">
      <c r="B80" s="55" t="s">
        <v>205</v>
      </c>
      <c r="C80" s="64">
        <v>40</v>
      </c>
      <c r="D80" s="64" t="s">
        <v>179</v>
      </c>
      <c r="E80" s="83"/>
      <c r="F80" s="59">
        <f t="shared" si="1"/>
        <v>0</v>
      </c>
    </row>
    <row r="81" spans="2:6" x14ac:dyDescent="0.25">
      <c r="B81" s="71" t="s">
        <v>206</v>
      </c>
      <c r="C81" s="64"/>
      <c r="D81" s="64"/>
      <c r="E81" s="58"/>
      <c r="F81" s="59"/>
    </row>
    <row r="82" spans="2:6" ht="25.5" x14ac:dyDescent="0.25">
      <c r="B82" s="55" t="s">
        <v>207</v>
      </c>
      <c r="C82" s="64">
        <v>690</v>
      </c>
      <c r="D82" s="64" t="s">
        <v>179</v>
      </c>
      <c r="E82" s="83"/>
      <c r="F82" s="59">
        <f t="shared" si="1"/>
        <v>0</v>
      </c>
    </row>
    <row r="83" spans="2:6" x14ac:dyDescent="0.25">
      <c r="B83" s="55" t="s">
        <v>208</v>
      </c>
      <c r="C83" s="64">
        <v>1</v>
      </c>
      <c r="D83" s="64" t="s">
        <v>188</v>
      </c>
      <c r="E83" s="83"/>
      <c r="F83" s="59">
        <f t="shared" si="1"/>
        <v>0</v>
      </c>
    </row>
    <row r="84" spans="2:6" x14ac:dyDescent="0.25">
      <c r="B84" s="55" t="s">
        <v>209</v>
      </c>
      <c r="C84" s="64">
        <v>1</v>
      </c>
      <c r="D84" s="64" t="s">
        <v>188</v>
      </c>
      <c r="E84" s="83"/>
      <c r="F84" s="59">
        <f t="shared" si="1"/>
        <v>0</v>
      </c>
    </row>
    <row r="85" spans="2:6" x14ac:dyDescent="0.25">
      <c r="B85" s="55" t="s">
        <v>210</v>
      </c>
      <c r="C85" s="64">
        <v>1</v>
      </c>
      <c r="D85" s="64" t="s">
        <v>188</v>
      </c>
      <c r="E85" s="83"/>
      <c r="F85" s="59">
        <f t="shared" si="1"/>
        <v>0</v>
      </c>
    </row>
    <row r="86" spans="2:6" ht="25.5" x14ac:dyDescent="0.25">
      <c r="B86" s="55" t="s">
        <v>211</v>
      </c>
      <c r="C86" s="64">
        <v>1</v>
      </c>
      <c r="D86" s="64" t="s">
        <v>188</v>
      </c>
      <c r="E86" s="83"/>
      <c r="F86" s="59">
        <f t="shared" si="1"/>
        <v>0</v>
      </c>
    </row>
    <row r="87" spans="2:6" ht="25.5" x14ac:dyDescent="0.25">
      <c r="B87" s="55" t="s">
        <v>212</v>
      </c>
      <c r="C87" s="64">
        <v>1</v>
      </c>
      <c r="D87" s="64" t="s">
        <v>188</v>
      </c>
      <c r="E87" s="83"/>
      <c r="F87" s="59">
        <f t="shared" si="1"/>
        <v>0</v>
      </c>
    </row>
    <row r="88" spans="2:6" ht="25.5" x14ac:dyDescent="0.25">
      <c r="B88" s="55" t="s">
        <v>213</v>
      </c>
      <c r="C88" s="64">
        <v>1</v>
      </c>
      <c r="D88" s="64" t="s">
        <v>188</v>
      </c>
      <c r="E88" s="83"/>
      <c r="F88" s="59">
        <f t="shared" si="1"/>
        <v>0</v>
      </c>
    </row>
    <row r="89" spans="2:6" x14ac:dyDescent="0.25">
      <c r="B89" s="55" t="s">
        <v>215</v>
      </c>
      <c r="C89" s="64" t="s">
        <v>730</v>
      </c>
      <c r="D89" s="64"/>
      <c r="E89" s="83"/>
      <c r="F89" s="59">
        <v>300</v>
      </c>
    </row>
    <row r="90" spans="2:6" s="136" customFormat="1" x14ac:dyDescent="0.25">
      <c r="B90" s="243"/>
      <c r="C90" s="61"/>
      <c r="E90" s="61" t="s">
        <v>662</v>
      </c>
      <c r="F90" s="244">
        <f>SUM(F50:F89)</f>
        <v>300</v>
      </c>
    </row>
    <row r="92" spans="2:6" ht="15.75" x14ac:dyDescent="0.25">
      <c r="B92" s="41" t="s">
        <v>222</v>
      </c>
      <c r="C92" s="42"/>
      <c r="D92" s="42"/>
      <c r="E92" s="43"/>
      <c r="F92" s="44"/>
    </row>
    <row r="93" spans="2:6" ht="15.75" x14ac:dyDescent="0.25">
      <c r="B93" s="45"/>
      <c r="C93" s="42"/>
      <c r="D93" s="46"/>
      <c r="E93" s="47"/>
      <c r="F93" s="44"/>
    </row>
    <row r="94" spans="2:6" ht="26.25" thickBot="1" x14ac:dyDescent="0.3">
      <c r="B94" s="48" t="s">
        <v>172</v>
      </c>
      <c r="C94" s="48" t="s">
        <v>173</v>
      </c>
      <c r="D94" s="48" t="s">
        <v>174</v>
      </c>
      <c r="E94" s="49" t="s">
        <v>190</v>
      </c>
      <c r="F94" s="50" t="s">
        <v>191</v>
      </c>
    </row>
    <row r="95" spans="2:6" ht="15.75" thickTop="1" x14ac:dyDescent="0.25">
      <c r="B95" s="42"/>
      <c r="C95" s="42"/>
      <c r="D95" s="42"/>
      <c r="E95" s="88"/>
      <c r="F95" s="89"/>
    </row>
    <row r="96" spans="2:6" x14ac:dyDescent="0.25">
      <c r="B96" s="51" t="s">
        <v>175</v>
      </c>
      <c r="C96" s="52"/>
      <c r="D96" s="52"/>
      <c r="E96" s="53"/>
      <c r="F96" s="54"/>
    </row>
    <row r="97" spans="2:6" ht="63.75" x14ac:dyDescent="0.25">
      <c r="B97" s="55" t="s">
        <v>176</v>
      </c>
      <c r="C97" s="56">
        <v>13</v>
      </c>
      <c r="D97" s="57" t="s">
        <v>7</v>
      </c>
      <c r="E97" s="58"/>
      <c r="F97" s="59">
        <f t="shared" ref="F97:F129" si="2">C97*E97</f>
        <v>0</v>
      </c>
    </row>
    <row r="98" spans="2:6" ht="76.5" x14ac:dyDescent="0.25">
      <c r="B98" s="60" t="s">
        <v>177</v>
      </c>
      <c r="C98" s="61"/>
      <c r="D98" s="62"/>
      <c r="E98" s="63"/>
      <c r="F98" s="59"/>
    </row>
    <row r="99" spans="2:6" x14ac:dyDescent="0.25">
      <c r="B99" s="60" t="s">
        <v>178</v>
      </c>
      <c r="C99" s="64">
        <v>30</v>
      </c>
      <c r="D99" s="64" t="s">
        <v>179</v>
      </c>
      <c r="E99" s="65"/>
      <c r="F99" s="59">
        <f t="shared" si="2"/>
        <v>0</v>
      </c>
    </row>
    <row r="100" spans="2:6" x14ac:dyDescent="0.25">
      <c r="B100" s="60" t="s">
        <v>180</v>
      </c>
      <c r="C100" s="64">
        <v>480</v>
      </c>
      <c r="D100" s="64" t="s">
        <v>179</v>
      </c>
      <c r="E100" s="65"/>
      <c r="F100" s="59">
        <f t="shared" si="2"/>
        <v>0</v>
      </c>
    </row>
    <row r="101" spans="2:6" ht="51" x14ac:dyDescent="0.25">
      <c r="B101" s="55" t="s">
        <v>182</v>
      </c>
      <c r="C101" s="66">
        <v>13</v>
      </c>
      <c r="D101" s="66" t="s">
        <v>7</v>
      </c>
      <c r="E101" s="67"/>
      <c r="F101" s="59">
        <f t="shared" si="2"/>
        <v>0</v>
      </c>
    </row>
    <row r="102" spans="2:6" ht="51" x14ac:dyDescent="0.25">
      <c r="B102" s="55" t="s">
        <v>223</v>
      </c>
      <c r="C102" s="66">
        <v>19.2</v>
      </c>
      <c r="D102" s="66" t="s">
        <v>179</v>
      </c>
      <c r="E102" s="67"/>
      <c r="F102" s="59">
        <f t="shared" si="2"/>
        <v>0</v>
      </c>
    </row>
    <row r="103" spans="2:6" ht="38.25" x14ac:dyDescent="0.25">
      <c r="B103" s="55" t="s">
        <v>184</v>
      </c>
      <c r="C103" s="66">
        <v>9</v>
      </c>
      <c r="D103" s="66" t="s">
        <v>7</v>
      </c>
      <c r="E103" s="67"/>
      <c r="F103" s="59">
        <f t="shared" si="2"/>
        <v>0</v>
      </c>
    </row>
    <row r="104" spans="2:6" ht="38.25" x14ac:dyDescent="0.25">
      <c r="B104" s="55" t="s">
        <v>185</v>
      </c>
      <c r="C104" s="66">
        <v>370</v>
      </c>
      <c r="D104" s="66" t="s">
        <v>179</v>
      </c>
      <c r="E104" s="67"/>
      <c r="F104" s="59">
        <f t="shared" si="2"/>
        <v>0</v>
      </c>
    </row>
    <row r="105" spans="2:6" ht="38.25" x14ac:dyDescent="0.25">
      <c r="B105" s="68" t="s">
        <v>186</v>
      </c>
      <c r="C105" s="69">
        <v>1</v>
      </c>
      <c r="D105" s="69" t="s">
        <v>7</v>
      </c>
      <c r="E105" s="70"/>
      <c r="F105" s="59">
        <f t="shared" si="2"/>
        <v>0</v>
      </c>
    </row>
    <row r="106" spans="2:6" x14ac:dyDescent="0.25">
      <c r="B106" s="68" t="s">
        <v>187</v>
      </c>
      <c r="C106" s="69">
        <v>1</v>
      </c>
      <c r="D106" s="69" t="s">
        <v>188</v>
      </c>
      <c r="E106" s="70"/>
      <c r="F106" s="59">
        <f t="shared" si="2"/>
        <v>0</v>
      </c>
    </row>
    <row r="107" spans="2:6" ht="38.25" x14ac:dyDescent="0.25">
      <c r="B107" s="68" t="s">
        <v>189</v>
      </c>
      <c r="C107" s="69">
        <v>20.399999999999999</v>
      </c>
      <c r="D107" s="69" t="s">
        <v>28</v>
      </c>
      <c r="E107" s="70"/>
      <c r="F107" s="59">
        <f t="shared" si="2"/>
        <v>0</v>
      </c>
    </row>
    <row r="108" spans="2:6" x14ac:dyDescent="0.25">
      <c r="B108" s="71" t="s">
        <v>192</v>
      </c>
      <c r="C108" s="64"/>
      <c r="D108" s="64"/>
      <c r="E108" s="58"/>
      <c r="F108" s="59"/>
    </row>
    <row r="109" spans="2:6" ht="165.75" x14ac:dyDescent="0.25">
      <c r="B109" s="72" t="s">
        <v>193</v>
      </c>
      <c r="C109" s="73">
        <v>13</v>
      </c>
      <c r="D109" s="64" t="s">
        <v>7</v>
      </c>
      <c r="E109" s="74"/>
      <c r="F109" s="59">
        <f t="shared" si="2"/>
        <v>0</v>
      </c>
    </row>
    <row r="110" spans="2:6" x14ac:dyDescent="0.25">
      <c r="B110" s="75" t="s">
        <v>194</v>
      </c>
      <c r="C110" s="76"/>
      <c r="D110" s="76"/>
      <c r="E110" s="77"/>
      <c r="F110" s="59"/>
    </row>
    <row r="111" spans="2:6" ht="90" x14ac:dyDescent="0.25">
      <c r="B111" s="78" t="s">
        <v>195</v>
      </c>
      <c r="C111" s="79">
        <v>1</v>
      </c>
      <c r="D111" s="79" t="s">
        <v>7</v>
      </c>
      <c r="E111" s="80"/>
      <c r="F111" s="59">
        <f t="shared" si="2"/>
        <v>0</v>
      </c>
    </row>
    <row r="112" spans="2:6" x14ac:dyDescent="0.25">
      <c r="B112" s="71" t="s">
        <v>196</v>
      </c>
      <c r="C112" s="64"/>
      <c r="D112" s="64"/>
      <c r="E112" s="81"/>
      <c r="F112" s="59"/>
    </row>
    <row r="113" spans="2:6" ht="25.5" x14ac:dyDescent="0.25">
      <c r="B113" s="55" t="s">
        <v>197</v>
      </c>
      <c r="C113" s="64">
        <v>510</v>
      </c>
      <c r="D113" s="64" t="s">
        <v>179</v>
      </c>
      <c r="E113" s="82"/>
      <c r="F113" s="59">
        <f t="shared" si="2"/>
        <v>0</v>
      </c>
    </row>
    <row r="114" spans="2:6" ht="25.5" x14ac:dyDescent="0.25">
      <c r="B114" s="55" t="s">
        <v>198</v>
      </c>
      <c r="C114" s="64">
        <v>650</v>
      </c>
      <c r="D114" s="64" t="s">
        <v>179</v>
      </c>
      <c r="E114" s="82"/>
      <c r="F114" s="59">
        <f t="shared" si="2"/>
        <v>0</v>
      </c>
    </row>
    <row r="115" spans="2:6" x14ac:dyDescent="0.25">
      <c r="B115" s="71" t="s">
        <v>200</v>
      </c>
      <c r="C115" s="64"/>
      <c r="D115" s="64"/>
      <c r="E115" s="58"/>
      <c r="F115" s="59"/>
    </row>
    <row r="116" spans="2:6" x14ac:dyDescent="0.25">
      <c r="B116" s="55" t="s">
        <v>201</v>
      </c>
      <c r="C116" s="64">
        <v>13</v>
      </c>
      <c r="D116" s="64" t="s">
        <v>7</v>
      </c>
      <c r="E116" s="83"/>
      <c r="F116" s="59">
        <f t="shared" si="2"/>
        <v>0</v>
      </c>
    </row>
    <row r="117" spans="2:6" ht="25.5" x14ac:dyDescent="0.25">
      <c r="B117" s="55" t="s">
        <v>202</v>
      </c>
      <c r="C117" s="64">
        <v>13</v>
      </c>
      <c r="D117" s="64" t="s">
        <v>7</v>
      </c>
      <c r="E117" s="83"/>
      <c r="F117" s="59">
        <f t="shared" si="2"/>
        <v>0</v>
      </c>
    </row>
    <row r="118" spans="2:6" x14ac:dyDescent="0.25">
      <c r="B118" s="55" t="s">
        <v>203</v>
      </c>
      <c r="C118" s="64">
        <v>26</v>
      </c>
      <c r="D118" s="64" t="s">
        <v>7</v>
      </c>
      <c r="E118" s="83"/>
      <c r="F118" s="59">
        <f t="shared" si="2"/>
        <v>0</v>
      </c>
    </row>
    <row r="119" spans="2:6" ht="38.25" x14ac:dyDescent="0.25">
      <c r="B119" s="55" t="s">
        <v>204</v>
      </c>
      <c r="C119" s="64">
        <v>1</v>
      </c>
      <c r="D119" s="64" t="s">
        <v>7</v>
      </c>
      <c r="E119" s="83"/>
      <c r="F119" s="59">
        <f t="shared" si="2"/>
        <v>0</v>
      </c>
    </row>
    <row r="120" spans="2:6" ht="25.5" x14ac:dyDescent="0.25">
      <c r="B120" s="55" t="s">
        <v>224</v>
      </c>
      <c r="C120" s="64">
        <v>1</v>
      </c>
      <c r="D120" s="64" t="s">
        <v>188</v>
      </c>
      <c r="E120" s="83"/>
      <c r="F120" s="59">
        <f t="shared" si="2"/>
        <v>0</v>
      </c>
    </row>
    <row r="121" spans="2:6" ht="51" x14ac:dyDescent="0.25">
      <c r="B121" s="55" t="s">
        <v>205</v>
      </c>
      <c r="C121" s="64">
        <v>30</v>
      </c>
      <c r="D121" s="64" t="s">
        <v>179</v>
      </c>
      <c r="E121" s="83"/>
      <c r="F121" s="59">
        <f t="shared" si="2"/>
        <v>0</v>
      </c>
    </row>
    <row r="122" spans="2:6" x14ac:dyDescent="0.25">
      <c r="B122" s="71" t="s">
        <v>206</v>
      </c>
      <c r="C122" s="64"/>
      <c r="D122" s="64"/>
      <c r="E122" s="58"/>
      <c r="F122" s="59"/>
    </row>
    <row r="123" spans="2:6" ht="25.5" x14ac:dyDescent="0.25">
      <c r="B123" s="55" t="s">
        <v>207</v>
      </c>
      <c r="C123" s="64">
        <v>510</v>
      </c>
      <c r="D123" s="64" t="s">
        <v>179</v>
      </c>
      <c r="E123" s="83"/>
      <c r="F123" s="59">
        <f t="shared" si="2"/>
        <v>0</v>
      </c>
    </row>
    <row r="124" spans="2:6" x14ac:dyDescent="0.25">
      <c r="B124" s="55" t="s">
        <v>208</v>
      </c>
      <c r="C124" s="64">
        <v>1</v>
      </c>
      <c r="D124" s="64" t="s">
        <v>188</v>
      </c>
      <c r="E124" s="83"/>
      <c r="F124" s="59">
        <f t="shared" si="2"/>
        <v>0</v>
      </c>
    </row>
    <row r="125" spans="2:6" x14ac:dyDescent="0.25">
      <c r="B125" s="55" t="s">
        <v>209</v>
      </c>
      <c r="C125" s="64">
        <v>1</v>
      </c>
      <c r="D125" s="64" t="s">
        <v>188</v>
      </c>
      <c r="E125" s="83"/>
      <c r="F125" s="59">
        <f t="shared" si="2"/>
        <v>0</v>
      </c>
    </row>
    <row r="126" spans="2:6" x14ac:dyDescent="0.25">
      <c r="B126" s="55" t="s">
        <v>210</v>
      </c>
      <c r="C126" s="64">
        <v>1</v>
      </c>
      <c r="D126" s="64" t="s">
        <v>188</v>
      </c>
      <c r="E126" s="83"/>
      <c r="F126" s="59">
        <f t="shared" si="2"/>
        <v>0</v>
      </c>
    </row>
    <row r="127" spans="2:6" ht="25.5" x14ac:dyDescent="0.25">
      <c r="B127" s="55" t="s">
        <v>211</v>
      </c>
      <c r="C127" s="64">
        <v>1</v>
      </c>
      <c r="D127" s="64" t="s">
        <v>188</v>
      </c>
      <c r="E127" s="83"/>
      <c r="F127" s="59">
        <f t="shared" si="2"/>
        <v>0</v>
      </c>
    </row>
    <row r="128" spans="2:6" ht="25.5" x14ac:dyDescent="0.25">
      <c r="B128" s="55" t="s">
        <v>212</v>
      </c>
      <c r="C128" s="64">
        <v>1</v>
      </c>
      <c r="D128" s="64" t="s">
        <v>188</v>
      </c>
      <c r="E128" s="83"/>
      <c r="F128" s="59">
        <f t="shared" si="2"/>
        <v>0</v>
      </c>
    </row>
    <row r="129" spans="2:6" ht="25.5" x14ac:dyDescent="0.25">
      <c r="B129" s="55" t="s">
        <v>213</v>
      </c>
      <c r="C129" s="64">
        <v>1</v>
      </c>
      <c r="D129" s="64" t="s">
        <v>188</v>
      </c>
      <c r="E129" s="83"/>
      <c r="F129" s="59">
        <f t="shared" si="2"/>
        <v>0</v>
      </c>
    </row>
    <row r="130" spans="2:6" x14ac:dyDescent="0.25">
      <c r="B130" s="55" t="s">
        <v>215</v>
      </c>
      <c r="C130" s="64" t="s">
        <v>730</v>
      </c>
      <c r="D130" s="64"/>
      <c r="E130" s="83"/>
      <c r="F130" s="59">
        <v>300</v>
      </c>
    </row>
    <row r="131" spans="2:6" x14ac:dyDescent="0.25">
      <c r="E131" s="61" t="s">
        <v>662</v>
      </c>
      <c r="F131" s="245">
        <f>SUM(F97:F130)</f>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L111"/>
  <sheetViews>
    <sheetView zoomScale="115" zoomScaleNormal="115" workbookViewId="0">
      <selection activeCell="M53" sqref="M53"/>
    </sheetView>
  </sheetViews>
  <sheetFormatPr defaultColWidth="8.85546875" defaultRowHeight="15" x14ac:dyDescent="0.25"/>
  <cols>
    <col min="1" max="3" width="8.85546875" style="218"/>
    <col min="4" max="4" width="49.140625" style="218" customWidth="1"/>
    <col min="5" max="6" width="8.85546875" style="218"/>
    <col min="7" max="7" width="10.85546875" style="218" bestFit="1" customWidth="1"/>
    <col min="8" max="10" width="8.85546875" style="218"/>
    <col min="11" max="11" width="0" style="218" hidden="1" customWidth="1"/>
    <col min="12" max="12" width="25.7109375" style="218" bestFit="1" customWidth="1"/>
    <col min="13" max="16384" width="8.85546875" style="218"/>
  </cols>
  <sheetData>
    <row r="2" spans="2:7" ht="21" x14ac:dyDescent="0.35">
      <c r="B2" s="201" t="s">
        <v>649</v>
      </c>
    </row>
    <row r="4" spans="2:7" x14ac:dyDescent="0.25">
      <c r="B4" s="90" t="s">
        <v>225</v>
      </c>
      <c r="C4" s="91"/>
      <c r="D4" s="91"/>
      <c r="E4" s="91"/>
      <c r="F4" s="91"/>
      <c r="G4" s="92">
        <f>SUM(G5:G7)</f>
        <v>0</v>
      </c>
    </row>
    <row r="5" spans="2:7" x14ac:dyDescent="0.25">
      <c r="B5" s="94" t="s">
        <v>681</v>
      </c>
      <c r="C5" s="94"/>
      <c r="D5" s="94"/>
      <c r="E5" s="94"/>
      <c r="F5" s="94"/>
      <c r="G5" s="95">
        <f>G29</f>
        <v>0</v>
      </c>
    </row>
    <row r="6" spans="2:7" x14ac:dyDescent="0.25">
      <c r="B6" s="94" t="s">
        <v>464</v>
      </c>
      <c r="C6" s="94"/>
      <c r="D6" s="94"/>
      <c r="E6" s="94"/>
      <c r="F6" s="94"/>
      <c r="G6" s="95">
        <f>G59</f>
        <v>0</v>
      </c>
    </row>
    <row r="7" spans="2:7" x14ac:dyDescent="0.25">
      <c r="B7" s="94" t="s">
        <v>625</v>
      </c>
      <c r="C7" s="94"/>
      <c r="D7" s="94"/>
      <c r="E7" s="94"/>
      <c r="F7" s="94"/>
      <c r="G7" s="95">
        <f>G88</f>
        <v>0</v>
      </c>
    </row>
    <row r="8" spans="2:7" x14ac:dyDescent="0.25">
      <c r="G8" s="93"/>
    </row>
    <row r="9" spans="2:7" x14ac:dyDescent="0.25">
      <c r="B9" s="90" t="s">
        <v>226</v>
      </c>
      <c r="C9" s="91"/>
      <c r="D9" s="91"/>
      <c r="E9" s="91"/>
      <c r="F9" s="91"/>
      <c r="G9" s="92">
        <f>SUM(G10:G12)</f>
        <v>0</v>
      </c>
    </row>
    <row r="10" spans="2:7" x14ac:dyDescent="0.25">
      <c r="B10" s="94" t="s">
        <v>681</v>
      </c>
      <c r="C10" s="94"/>
      <c r="D10" s="94"/>
      <c r="E10" s="94"/>
      <c r="F10" s="94"/>
      <c r="G10" s="95">
        <f>G37</f>
        <v>0</v>
      </c>
    </row>
    <row r="11" spans="2:7" x14ac:dyDescent="0.25">
      <c r="B11" s="94" t="s">
        <v>464</v>
      </c>
      <c r="C11" s="94"/>
      <c r="D11" s="94"/>
      <c r="E11" s="94"/>
      <c r="F11" s="94"/>
      <c r="G11" s="95">
        <f>G67</f>
        <v>0</v>
      </c>
    </row>
    <row r="12" spans="2:7" x14ac:dyDescent="0.25">
      <c r="B12" s="94" t="s">
        <v>625</v>
      </c>
      <c r="C12" s="94"/>
      <c r="D12" s="94"/>
      <c r="E12" s="94"/>
      <c r="F12" s="94"/>
      <c r="G12" s="95">
        <f>G97</f>
        <v>0</v>
      </c>
    </row>
    <row r="13" spans="2:7" x14ac:dyDescent="0.25">
      <c r="G13" s="93"/>
    </row>
    <row r="14" spans="2:7" x14ac:dyDescent="0.25">
      <c r="B14" s="90" t="s">
        <v>231</v>
      </c>
      <c r="C14" s="91"/>
      <c r="D14" s="91"/>
      <c r="E14" s="91"/>
      <c r="F14" s="91"/>
      <c r="G14" s="92">
        <f>SUM(G15:G17)</f>
        <v>0</v>
      </c>
    </row>
    <row r="15" spans="2:7" x14ac:dyDescent="0.25">
      <c r="B15" s="94" t="s">
        <v>681</v>
      </c>
      <c r="C15" s="94"/>
      <c r="D15" s="94"/>
      <c r="E15" s="94"/>
      <c r="F15" s="94"/>
      <c r="G15" s="95">
        <f>G47</f>
        <v>0</v>
      </c>
    </row>
    <row r="16" spans="2:7" x14ac:dyDescent="0.25">
      <c r="B16" s="94" t="s">
        <v>464</v>
      </c>
      <c r="C16" s="94"/>
      <c r="D16" s="94"/>
      <c r="E16" s="94"/>
      <c r="F16" s="94"/>
      <c r="G16" s="95">
        <f>G76</f>
        <v>0</v>
      </c>
    </row>
    <row r="17" spans="2:7" x14ac:dyDescent="0.25">
      <c r="B17" s="94" t="s">
        <v>625</v>
      </c>
      <c r="C17" s="94"/>
      <c r="D17" s="94"/>
      <c r="E17" s="94"/>
      <c r="F17" s="94"/>
      <c r="G17" s="95">
        <f>G108</f>
        <v>0</v>
      </c>
    </row>
    <row r="19" spans="2:7" x14ac:dyDescent="0.25">
      <c r="B19" s="90" t="s">
        <v>682</v>
      </c>
      <c r="C19" s="91"/>
      <c r="D19" s="91"/>
      <c r="E19" s="91"/>
      <c r="F19" s="91"/>
      <c r="G19" s="92">
        <f>G4+G9+G14</f>
        <v>0</v>
      </c>
    </row>
    <row r="20" spans="2:7" x14ac:dyDescent="0.25">
      <c r="B20" s="233"/>
      <c r="C20" s="233"/>
      <c r="D20" s="233"/>
      <c r="E20" s="233"/>
      <c r="F20" s="233"/>
      <c r="G20" s="234"/>
    </row>
    <row r="21" spans="2:7" x14ac:dyDescent="0.25">
      <c r="B21" s="233"/>
      <c r="C21" s="233"/>
      <c r="D21" s="233"/>
      <c r="E21" s="233"/>
      <c r="F21" s="233"/>
      <c r="G21" s="234"/>
    </row>
    <row r="22" spans="2:7" x14ac:dyDescent="0.25">
      <c r="B22" s="132" t="s">
        <v>19</v>
      </c>
      <c r="C22" s="132" t="s">
        <v>20</v>
      </c>
      <c r="D22" s="132" t="s">
        <v>21</v>
      </c>
      <c r="E22" s="97" t="s">
        <v>22</v>
      </c>
      <c r="F22" s="133" t="s">
        <v>23</v>
      </c>
      <c r="G22" s="133" t="s">
        <v>24</v>
      </c>
    </row>
    <row r="23" spans="2:7" x14ac:dyDescent="0.25">
      <c r="B23" s="246"/>
      <c r="C23" s="246"/>
      <c r="D23" s="247"/>
      <c r="E23" s="248"/>
      <c r="F23" s="249"/>
      <c r="G23" s="249"/>
    </row>
    <row r="24" spans="2:7" ht="15.75" x14ac:dyDescent="0.25">
      <c r="B24" s="279" t="s">
        <v>683</v>
      </c>
      <c r="C24" s="279"/>
      <c r="D24" s="279"/>
      <c r="E24" s="279"/>
      <c r="F24" s="279"/>
      <c r="G24" s="279"/>
    </row>
    <row r="25" spans="2:7" ht="15.75" x14ac:dyDescent="0.25">
      <c r="B25" s="217"/>
      <c r="C25" s="217"/>
      <c r="D25" s="217"/>
      <c r="E25" s="110" t="s">
        <v>1</v>
      </c>
      <c r="F25" s="148"/>
      <c r="G25" s="148"/>
    </row>
    <row r="26" spans="2:7" x14ac:dyDescent="0.25">
      <c r="B26" s="273" t="s">
        <v>236</v>
      </c>
      <c r="C26" s="274"/>
      <c r="D26" s="274"/>
      <c r="E26" s="111" t="s">
        <v>1</v>
      </c>
      <c r="F26" s="150"/>
      <c r="G26" s="151"/>
    </row>
    <row r="27" spans="2:7" x14ac:dyDescent="0.25">
      <c r="B27" s="137"/>
      <c r="C27" s="142"/>
      <c r="D27" s="146"/>
      <c r="E27" s="110" t="s">
        <v>1</v>
      </c>
      <c r="F27" s="148"/>
      <c r="G27" s="148"/>
    </row>
    <row r="28" spans="2:7" ht="42" customHeight="1" thickBot="1" x14ac:dyDescent="0.3">
      <c r="B28" s="140" t="s">
        <v>240</v>
      </c>
      <c r="C28" s="143" t="s">
        <v>238</v>
      </c>
      <c r="D28" s="145" t="s">
        <v>684</v>
      </c>
      <c r="E28" s="141">
        <v>0.62</v>
      </c>
      <c r="F28" s="141"/>
      <c r="G28" s="178" t="str">
        <f t="shared" ref="G28" si="0">IF(F28="","",E28*F28)</f>
        <v/>
      </c>
    </row>
    <row r="29" spans="2:7" ht="16.5" thickBot="1" x14ac:dyDescent="0.3">
      <c r="D29" s="250" t="s">
        <v>685</v>
      </c>
      <c r="E29" s="251"/>
      <c r="F29" s="252"/>
      <c r="G29" s="253">
        <f>SUM(G28)</f>
        <v>0</v>
      </c>
    </row>
    <row r="30" spans="2:7" x14ac:dyDescent="0.25">
      <c r="B30" s="138"/>
      <c r="C30" s="138"/>
      <c r="D30" s="144"/>
      <c r="E30" s="139"/>
      <c r="F30" s="139"/>
      <c r="G30" s="139"/>
    </row>
    <row r="31" spans="2:7" ht="15.75" customHeight="1" x14ac:dyDescent="0.25">
      <c r="B31" s="279" t="s">
        <v>686</v>
      </c>
      <c r="C31" s="279"/>
      <c r="D31" s="279"/>
      <c r="E31" s="279"/>
      <c r="F31" s="279"/>
      <c r="G31" s="279"/>
    </row>
    <row r="32" spans="2:7" ht="15.75" customHeight="1" x14ac:dyDescent="0.25">
      <c r="B32" s="217"/>
      <c r="C32" s="217"/>
      <c r="D32" s="217"/>
      <c r="E32" s="217"/>
      <c r="F32" s="217"/>
      <c r="G32" s="217"/>
    </row>
    <row r="33" spans="1:12" ht="53.25" customHeight="1" x14ac:dyDescent="0.25">
      <c r="B33" s="140" t="s">
        <v>305</v>
      </c>
      <c r="C33" s="143" t="s">
        <v>28</v>
      </c>
      <c r="D33" s="145" t="s">
        <v>687</v>
      </c>
      <c r="E33" s="178">
        <v>9.9</v>
      </c>
      <c r="F33" s="254"/>
      <c r="G33" s="178">
        <f>E33*F33</f>
        <v>0</v>
      </c>
      <c r="K33" s="218">
        <f>55*0.6*0.3</f>
        <v>9.9</v>
      </c>
      <c r="L33" s="255"/>
    </row>
    <row r="34" spans="1:12" ht="65.25" customHeight="1" x14ac:dyDescent="0.25">
      <c r="A34" s="256"/>
      <c r="B34" s="180" t="s">
        <v>688</v>
      </c>
      <c r="C34" s="181" t="s">
        <v>28</v>
      </c>
      <c r="D34" s="182" t="s">
        <v>689</v>
      </c>
      <c r="E34" s="178">
        <v>23.4</v>
      </c>
      <c r="F34" s="178"/>
      <c r="G34" s="178">
        <f t="shared" ref="G34:G36" si="1">E34*F34</f>
        <v>0</v>
      </c>
      <c r="K34" s="178">
        <f>130*0.6*0.3</f>
        <v>23.4</v>
      </c>
      <c r="L34" s="255"/>
    </row>
    <row r="35" spans="1:12" ht="65.25" customHeight="1" x14ac:dyDescent="0.25">
      <c r="A35" s="256"/>
      <c r="B35" s="180" t="s">
        <v>690</v>
      </c>
      <c r="C35" s="181" t="s">
        <v>28</v>
      </c>
      <c r="D35" s="182" t="s">
        <v>691</v>
      </c>
      <c r="E35" s="178">
        <v>6.93</v>
      </c>
      <c r="F35" s="178"/>
      <c r="G35" s="178">
        <f t="shared" si="1"/>
        <v>0</v>
      </c>
      <c r="K35" s="178">
        <f>55*0.6*0.3*0.7</f>
        <v>6.93</v>
      </c>
      <c r="L35" s="255"/>
    </row>
    <row r="36" spans="1:12" ht="57" customHeight="1" thickBot="1" x14ac:dyDescent="0.3">
      <c r="A36" s="256"/>
      <c r="B36" s="140" t="s">
        <v>309</v>
      </c>
      <c r="C36" s="143" t="s">
        <v>28</v>
      </c>
      <c r="D36" s="145" t="s">
        <v>692</v>
      </c>
      <c r="E36" s="178">
        <v>2.97</v>
      </c>
      <c r="F36" s="141"/>
      <c r="G36" s="178">
        <f t="shared" si="1"/>
        <v>0</v>
      </c>
      <c r="K36" s="178">
        <f>55*0.6*0.3*0.3</f>
        <v>2.97</v>
      </c>
      <c r="L36" s="257"/>
    </row>
    <row r="37" spans="1:12" ht="16.5" thickBot="1" x14ac:dyDescent="0.3">
      <c r="D37" s="250" t="s">
        <v>693</v>
      </c>
      <c r="E37" s="251"/>
      <c r="F37" s="252"/>
      <c r="G37" s="253">
        <f>SUM(G33:G36)</f>
        <v>0</v>
      </c>
    </row>
    <row r="38" spans="1:12" ht="15.75" x14ac:dyDescent="0.25">
      <c r="B38" s="217"/>
      <c r="C38" s="217"/>
      <c r="D38" s="217"/>
      <c r="E38" s="217"/>
      <c r="F38" s="217"/>
      <c r="G38" s="217"/>
    </row>
    <row r="39" spans="1:12" ht="15.75" x14ac:dyDescent="0.25">
      <c r="B39" s="279" t="s">
        <v>694</v>
      </c>
      <c r="C39" s="279"/>
      <c r="D39" s="279"/>
      <c r="E39" s="279"/>
      <c r="F39" s="279"/>
      <c r="G39" s="279"/>
    </row>
    <row r="40" spans="1:12" ht="15.75" x14ac:dyDescent="0.25">
      <c r="B40" s="217"/>
      <c r="C40" s="217"/>
      <c r="D40" s="217"/>
      <c r="E40" s="153" t="s">
        <v>1</v>
      </c>
      <c r="F40" s="153"/>
      <c r="G40" s="153"/>
    </row>
    <row r="41" spans="1:12" x14ac:dyDescent="0.25">
      <c r="B41" s="273" t="s">
        <v>450</v>
      </c>
      <c r="C41" s="274"/>
      <c r="D41" s="274"/>
      <c r="E41" s="111" t="s">
        <v>1</v>
      </c>
      <c r="F41" s="150"/>
      <c r="G41" s="151"/>
    </row>
    <row r="42" spans="1:12" x14ac:dyDescent="0.25">
      <c r="B42" s="137"/>
      <c r="C42" s="142"/>
      <c r="D42" s="146"/>
      <c r="E42" s="154" t="s">
        <v>1</v>
      </c>
      <c r="F42" s="154"/>
      <c r="G42" s="154"/>
    </row>
    <row r="43" spans="1:12" ht="51" x14ac:dyDescent="0.25">
      <c r="B43" s="140" t="s">
        <v>451</v>
      </c>
      <c r="C43" s="143" t="s">
        <v>7</v>
      </c>
      <c r="D43" s="145" t="s">
        <v>695</v>
      </c>
      <c r="E43" s="141">
        <v>130</v>
      </c>
      <c r="F43" s="141"/>
      <c r="G43" s="141" t="str">
        <f>IF(F43="","",E43*F43)</f>
        <v/>
      </c>
    </row>
    <row r="44" spans="1:12" ht="57" customHeight="1" x14ac:dyDescent="0.25">
      <c r="B44" s="140" t="s">
        <v>696</v>
      </c>
      <c r="C44" s="143" t="s">
        <v>4</v>
      </c>
      <c r="D44" s="145" t="s">
        <v>697</v>
      </c>
      <c r="E44" s="141">
        <v>55</v>
      </c>
      <c r="F44" s="141"/>
      <c r="G44" s="141" t="str">
        <f>IF(F44="","",E44*F44)</f>
        <v/>
      </c>
    </row>
    <row r="45" spans="1:12" ht="25.5" x14ac:dyDescent="0.25">
      <c r="B45" s="140" t="s">
        <v>698</v>
      </c>
      <c r="C45" s="143" t="s">
        <v>4</v>
      </c>
      <c r="D45" s="145" t="s">
        <v>699</v>
      </c>
      <c r="E45" s="141">
        <v>185</v>
      </c>
      <c r="F45" s="141"/>
      <c r="G45" s="141" t="str">
        <f>IF(F45="","",E45*F45)</f>
        <v/>
      </c>
    </row>
    <row r="46" spans="1:12" s="258" customFormat="1" ht="26.25" thickBot="1" x14ac:dyDescent="0.25">
      <c r="A46" s="256"/>
      <c r="B46" s="140" t="s">
        <v>700</v>
      </c>
      <c r="C46" s="143" t="s">
        <v>7</v>
      </c>
      <c r="D46" s="145" t="s">
        <v>701</v>
      </c>
      <c r="E46" s="141">
        <v>9</v>
      </c>
      <c r="F46" s="141"/>
      <c r="G46" s="141" t="str">
        <f t="shared" ref="G46" si="2">IF(F46="","",E46*F46)</f>
        <v/>
      </c>
      <c r="I46" s="259"/>
      <c r="J46" s="260"/>
      <c r="L46" s="261"/>
    </row>
    <row r="47" spans="1:12" ht="16.5" thickBot="1" x14ac:dyDescent="0.3">
      <c r="D47" s="250" t="s">
        <v>702</v>
      </c>
      <c r="E47" s="251"/>
      <c r="F47" s="252"/>
      <c r="G47" s="253">
        <f>SUM(G43:G46)</f>
        <v>0</v>
      </c>
    </row>
    <row r="49" spans="2:7" ht="15.75" thickBot="1" x14ac:dyDescent="0.3"/>
    <row r="50" spans="2:7" ht="16.5" thickBot="1" x14ac:dyDescent="0.3">
      <c r="D50" s="250" t="s">
        <v>703</v>
      </c>
      <c r="E50" s="251"/>
      <c r="F50" s="290">
        <f>G47+G37+G29</f>
        <v>0</v>
      </c>
      <c r="G50" s="291"/>
    </row>
    <row r="52" spans="2:7" x14ac:dyDescent="0.25">
      <c r="B52" s="132" t="s">
        <v>19</v>
      </c>
      <c r="C52" s="132" t="s">
        <v>20</v>
      </c>
      <c r="D52" s="132" t="s">
        <v>21</v>
      </c>
      <c r="E52" s="97" t="s">
        <v>22</v>
      </c>
      <c r="F52" s="133" t="s">
        <v>23</v>
      </c>
      <c r="G52" s="133" t="s">
        <v>24</v>
      </c>
    </row>
    <row r="53" spans="2:7" x14ac:dyDescent="0.25">
      <c r="B53" s="246"/>
      <c r="C53" s="246"/>
      <c r="D53" s="247"/>
      <c r="E53" s="248"/>
      <c r="F53" s="249"/>
      <c r="G53" s="249"/>
    </row>
    <row r="54" spans="2:7" ht="15.75" x14ac:dyDescent="0.25">
      <c r="B54" s="279" t="s">
        <v>704</v>
      </c>
      <c r="C54" s="279"/>
      <c r="D54" s="279"/>
      <c r="E54" s="279"/>
      <c r="F54" s="279"/>
      <c r="G54" s="279"/>
    </row>
    <row r="55" spans="2:7" ht="15.75" x14ac:dyDescent="0.25">
      <c r="B55" s="217"/>
      <c r="C55" s="217"/>
      <c r="D55" s="217"/>
      <c r="E55" s="110" t="s">
        <v>1</v>
      </c>
      <c r="F55" s="148"/>
      <c r="G55" s="148"/>
    </row>
    <row r="56" spans="2:7" x14ac:dyDescent="0.25">
      <c r="B56" s="273" t="s">
        <v>236</v>
      </c>
      <c r="C56" s="274"/>
      <c r="D56" s="274"/>
      <c r="E56" s="111" t="s">
        <v>1</v>
      </c>
      <c r="F56" s="150"/>
      <c r="G56" s="151"/>
    </row>
    <row r="57" spans="2:7" x14ac:dyDescent="0.25">
      <c r="B57" s="137"/>
      <c r="C57" s="142"/>
      <c r="D57" s="146"/>
      <c r="E57" s="110" t="s">
        <v>1</v>
      </c>
      <c r="F57" s="148"/>
      <c r="G57" s="148"/>
    </row>
    <row r="58" spans="2:7" ht="39" thickBot="1" x14ac:dyDescent="0.3">
      <c r="B58" s="140" t="s">
        <v>237</v>
      </c>
      <c r="C58" s="143" t="s">
        <v>238</v>
      </c>
      <c r="D58" s="145" t="s">
        <v>684</v>
      </c>
      <c r="E58" s="141">
        <v>0.65</v>
      </c>
      <c r="F58" s="141"/>
      <c r="G58" s="178" t="str">
        <f t="shared" ref="G58" si="3">IF(F58="","",E58*F58)</f>
        <v/>
      </c>
    </row>
    <row r="59" spans="2:7" ht="16.5" thickBot="1" x14ac:dyDescent="0.3">
      <c r="D59" s="250" t="s">
        <v>685</v>
      </c>
      <c r="E59" s="251"/>
      <c r="F59" s="252"/>
      <c r="G59" s="262">
        <f>SUM(G58)</f>
        <v>0</v>
      </c>
    </row>
    <row r="60" spans="2:7" x14ac:dyDescent="0.25">
      <c r="B60" s="126"/>
      <c r="C60" s="127"/>
      <c r="D60" s="128"/>
      <c r="E60" s="129"/>
      <c r="F60" s="129"/>
      <c r="G60" s="129"/>
    </row>
    <row r="61" spans="2:7" ht="15.75" x14ac:dyDescent="0.25">
      <c r="B61" s="279" t="s">
        <v>705</v>
      </c>
      <c r="C61" s="279"/>
      <c r="D61" s="279"/>
      <c r="E61" s="279"/>
      <c r="F61" s="279"/>
      <c r="G61" s="279"/>
    </row>
    <row r="62" spans="2:7" ht="15.75" x14ac:dyDescent="0.25">
      <c r="B62" s="217"/>
      <c r="C62" s="217"/>
      <c r="D62" s="217"/>
      <c r="E62" s="217"/>
      <c r="F62" s="217"/>
      <c r="G62" s="217"/>
    </row>
    <row r="63" spans="2:7" ht="63.75" x14ac:dyDescent="0.25">
      <c r="B63" s="140" t="s">
        <v>305</v>
      </c>
      <c r="C63" s="143" t="s">
        <v>28</v>
      </c>
      <c r="D63" s="145" t="s">
        <v>706</v>
      </c>
      <c r="E63" s="178">
        <v>5.3999999999999995</v>
      </c>
      <c r="F63" s="254"/>
      <c r="G63" s="178" t="str">
        <f>IF(F63="","",E63*F63)</f>
        <v/>
      </c>
    </row>
    <row r="64" spans="2:7" ht="76.5" x14ac:dyDescent="0.25">
      <c r="B64" s="180" t="s">
        <v>688</v>
      </c>
      <c r="C64" s="181" t="s">
        <v>28</v>
      </c>
      <c r="D64" s="182" t="s">
        <v>707</v>
      </c>
      <c r="E64" s="178">
        <v>5.3999999999999995</v>
      </c>
      <c r="F64" s="178"/>
      <c r="G64" s="178" t="str">
        <f t="shared" ref="G64:G66" si="4">IF(F64="","",E64*F64)</f>
        <v/>
      </c>
    </row>
    <row r="65" spans="2:7" ht="89.25" x14ac:dyDescent="0.25">
      <c r="B65" s="180" t="s">
        <v>690</v>
      </c>
      <c r="C65" s="181" t="s">
        <v>28</v>
      </c>
      <c r="D65" s="182" t="s">
        <v>691</v>
      </c>
      <c r="E65" s="178">
        <v>3.7799999999999994</v>
      </c>
      <c r="F65" s="178"/>
      <c r="G65" s="178" t="str">
        <f>IF(F65="","",E65*F65)</f>
        <v/>
      </c>
    </row>
    <row r="66" spans="2:7" ht="64.5" thickBot="1" x14ac:dyDescent="0.3">
      <c r="B66" s="140" t="s">
        <v>309</v>
      </c>
      <c r="C66" s="143" t="s">
        <v>28</v>
      </c>
      <c r="D66" s="145" t="s">
        <v>692</v>
      </c>
      <c r="E66" s="178">
        <v>1.6199999999999999</v>
      </c>
      <c r="F66" s="141"/>
      <c r="G66" s="178" t="str">
        <f t="shared" si="4"/>
        <v/>
      </c>
    </row>
    <row r="67" spans="2:7" ht="16.5" thickBot="1" x14ac:dyDescent="0.3">
      <c r="D67" s="250" t="s">
        <v>693</v>
      </c>
      <c r="E67" s="251"/>
      <c r="F67" s="252"/>
      <c r="G67" s="253">
        <f>SUM(G63:G66)</f>
        <v>0</v>
      </c>
    </row>
    <row r="68" spans="2:7" ht="15.75" x14ac:dyDescent="0.25">
      <c r="B68" s="217"/>
      <c r="C68" s="217"/>
      <c r="D68" s="217"/>
      <c r="E68" s="217"/>
      <c r="F68" s="217"/>
      <c r="G68" s="217"/>
    </row>
    <row r="69" spans="2:7" ht="15.75" x14ac:dyDescent="0.25">
      <c r="B69" s="279" t="s">
        <v>708</v>
      </c>
      <c r="C69" s="279"/>
      <c r="D69" s="279"/>
      <c r="E69" s="279"/>
      <c r="F69" s="279"/>
      <c r="G69" s="279"/>
    </row>
    <row r="70" spans="2:7" ht="15.75" x14ac:dyDescent="0.25">
      <c r="B70" s="217"/>
      <c r="C70" s="217"/>
      <c r="D70" s="217"/>
      <c r="E70" s="153" t="s">
        <v>1</v>
      </c>
      <c r="F70" s="153"/>
      <c r="G70" s="153"/>
    </row>
    <row r="71" spans="2:7" x14ac:dyDescent="0.25">
      <c r="B71" s="273" t="s">
        <v>450</v>
      </c>
      <c r="C71" s="274"/>
      <c r="D71" s="274"/>
      <c r="E71" s="111" t="s">
        <v>1</v>
      </c>
      <c r="F71" s="150"/>
      <c r="G71" s="151"/>
    </row>
    <row r="72" spans="2:7" x14ac:dyDescent="0.25">
      <c r="B72" s="137"/>
      <c r="C72" s="142"/>
      <c r="D72" s="146"/>
      <c r="E72" s="154" t="s">
        <v>1</v>
      </c>
      <c r="F72" s="154"/>
      <c r="G72" s="154"/>
    </row>
    <row r="73" spans="2:7" ht="51" x14ac:dyDescent="0.25">
      <c r="B73" s="140" t="s">
        <v>696</v>
      </c>
      <c r="C73" s="143" t="s">
        <v>4</v>
      </c>
      <c r="D73" s="145" t="s">
        <v>697</v>
      </c>
      <c r="E73" s="141">
        <v>30</v>
      </c>
      <c r="F73" s="141"/>
      <c r="G73" s="141" t="str">
        <f>IF(F73="","",E73*F73)</f>
        <v/>
      </c>
    </row>
    <row r="74" spans="2:7" ht="25.5" x14ac:dyDescent="0.25">
      <c r="B74" s="140" t="s">
        <v>698</v>
      </c>
      <c r="C74" s="143" t="s">
        <v>4</v>
      </c>
      <c r="D74" s="145" t="s">
        <v>709</v>
      </c>
      <c r="E74" s="141">
        <v>30</v>
      </c>
      <c r="F74" s="141"/>
      <c r="G74" s="141" t="str">
        <f>IF(F74="","",E74*F74)</f>
        <v/>
      </c>
    </row>
    <row r="75" spans="2:7" ht="26.25" thickBot="1" x14ac:dyDescent="0.3">
      <c r="B75" s="140" t="s">
        <v>700</v>
      </c>
      <c r="C75" s="143" t="s">
        <v>7</v>
      </c>
      <c r="D75" s="145" t="s">
        <v>701</v>
      </c>
      <c r="E75" s="141">
        <v>6</v>
      </c>
      <c r="F75" s="141"/>
      <c r="G75" s="141" t="str">
        <f t="shared" ref="G75" si="5">IF(F75="","",E75*F75)</f>
        <v/>
      </c>
    </row>
    <row r="76" spans="2:7" ht="16.5" thickBot="1" x14ac:dyDescent="0.3">
      <c r="D76" s="250" t="s">
        <v>710</v>
      </c>
      <c r="E76" s="251"/>
      <c r="F76" s="252"/>
      <c r="G76" s="253">
        <f>SUM(G73:G75)</f>
        <v>0</v>
      </c>
    </row>
    <row r="78" spans="2:7" ht="15.75" thickBot="1" x14ac:dyDescent="0.3"/>
    <row r="79" spans="2:7" ht="16.5" thickBot="1" x14ac:dyDescent="0.3">
      <c r="D79" s="250" t="s">
        <v>711</v>
      </c>
      <c r="E79" s="251"/>
      <c r="F79" s="290">
        <f>G76+G67+G59</f>
        <v>0</v>
      </c>
      <c r="G79" s="291"/>
    </row>
    <row r="81" spans="2:7" x14ac:dyDescent="0.25">
      <c r="B81" s="132" t="s">
        <v>19</v>
      </c>
      <c r="C81" s="132" t="s">
        <v>20</v>
      </c>
      <c r="D81" s="132" t="s">
        <v>21</v>
      </c>
      <c r="E81" s="97" t="s">
        <v>22</v>
      </c>
      <c r="F81" s="133" t="s">
        <v>23</v>
      </c>
      <c r="G81" s="133" t="s">
        <v>24</v>
      </c>
    </row>
    <row r="82" spans="2:7" x14ac:dyDescent="0.25">
      <c r="B82" s="246"/>
      <c r="C82" s="246"/>
      <c r="D82" s="247"/>
      <c r="E82" s="248"/>
      <c r="F82" s="249"/>
      <c r="G82" s="249"/>
    </row>
    <row r="83" spans="2:7" ht="15.75" x14ac:dyDescent="0.25">
      <c r="B83" s="279" t="s">
        <v>712</v>
      </c>
      <c r="C83" s="279"/>
      <c r="D83" s="279"/>
      <c r="E83" s="279"/>
      <c r="F83" s="279"/>
      <c r="G83" s="279"/>
    </row>
    <row r="84" spans="2:7" ht="15.75" x14ac:dyDescent="0.25">
      <c r="B84" s="217"/>
      <c r="C84" s="217"/>
      <c r="D84" s="217"/>
      <c r="E84" s="110" t="s">
        <v>1</v>
      </c>
      <c r="F84" s="148"/>
      <c r="G84" s="148"/>
    </row>
    <row r="85" spans="2:7" x14ac:dyDescent="0.25">
      <c r="B85" s="273" t="s">
        <v>236</v>
      </c>
      <c r="C85" s="274"/>
      <c r="D85" s="274"/>
      <c r="E85" s="111" t="s">
        <v>1</v>
      </c>
      <c r="F85" s="150"/>
      <c r="G85" s="151"/>
    </row>
    <row r="86" spans="2:7" x14ac:dyDescent="0.25">
      <c r="B86" s="137"/>
      <c r="C86" s="142"/>
      <c r="D86" s="146"/>
      <c r="E86" s="110" t="s">
        <v>1</v>
      </c>
      <c r="F86" s="148"/>
      <c r="G86" s="148"/>
    </row>
    <row r="87" spans="2:7" ht="39" thickBot="1" x14ac:dyDescent="0.3">
      <c r="B87" s="140" t="s">
        <v>237</v>
      </c>
      <c r="C87" s="143" t="s">
        <v>238</v>
      </c>
      <c r="D87" s="145" t="s">
        <v>684</v>
      </c>
      <c r="E87" s="141">
        <v>0.47</v>
      </c>
      <c r="F87" s="141"/>
      <c r="G87" s="178" t="str">
        <f t="shared" ref="G87" si="6">IF(F87="","",E87*F87)</f>
        <v/>
      </c>
    </row>
    <row r="88" spans="2:7" ht="16.5" thickBot="1" x14ac:dyDescent="0.3">
      <c r="D88" s="250" t="s">
        <v>685</v>
      </c>
      <c r="E88" s="251"/>
      <c r="F88" s="252"/>
      <c r="G88" s="253">
        <f>SUM(G87)</f>
        <v>0</v>
      </c>
    </row>
    <row r="89" spans="2:7" x14ac:dyDescent="0.25">
      <c r="B89" s="126"/>
      <c r="C89" s="127"/>
      <c r="D89" s="128"/>
      <c r="E89" s="129"/>
      <c r="F89" s="129"/>
      <c r="G89" s="129"/>
    </row>
    <row r="90" spans="2:7" ht="15.75" x14ac:dyDescent="0.25">
      <c r="B90" s="279" t="s">
        <v>713</v>
      </c>
      <c r="C90" s="279"/>
      <c r="D90" s="279"/>
      <c r="E90" s="279"/>
      <c r="F90" s="279"/>
      <c r="G90" s="279"/>
    </row>
    <row r="91" spans="2:7" ht="15.75" x14ac:dyDescent="0.25">
      <c r="B91" s="217"/>
      <c r="C91" s="217"/>
      <c r="D91" s="217"/>
      <c r="E91" s="217"/>
      <c r="F91" s="217"/>
      <c r="G91" s="217"/>
    </row>
    <row r="92" spans="2:7" ht="63.75" x14ac:dyDescent="0.25">
      <c r="B92" s="140" t="s">
        <v>305</v>
      </c>
      <c r="C92" s="143" t="s">
        <v>28</v>
      </c>
      <c r="D92" s="145" t="s">
        <v>714</v>
      </c>
      <c r="E92" s="178">
        <v>41.4</v>
      </c>
      <c r="F92" s="254"/>
      <c r="G92" s="178" t="str">
        <f t="shared" ref="G92:G96" si="7">IF(F92="","",E92*F92)</f>
        <v/>
      </c>
    </row>
    <row r="93" spans="2:7" ht="76.5" x14ac:dyDescent="0.25">
      <c r="B93" s="180" t="s">
        <v>688</v>
      </c>
      <c r="C93" s="181" t="s">
        <v>28</v>
      </c>
      <c r="D93" s="182" t="s">
        <v>715</v>
      </c>
      <c r="E93" s="178">
        <v>41.4</v>
      </c>
      <c r="F93" s="178"/>
      <c r="G93" s="178" t="str">
        <f t="shared" si="7"/>
        <v/>
      </c>
    </row>
    <row r="94" spans="2:7" ht="89.25" x14ac:dyDescent="0.25">
      <c r="B94" s="180" t="s">
        <v>690</v>
      </c>
      <c r="C94" s="181" t="s">
        <v>28</v>
      </c>
      <c r="D94" s="182" t="s">
        <v>716</v>
      </c>
      <c r="E94" s="178">
        <v>3.7799999999999994</v>
      </c>
      <c r="F94" s="178"/>
      <c r="G94" s="178" t="str">
        <f t="shared" si="7"/>
        <v/>
      </c>
    </row>
    <row r="95" spans="2:7" ht="63.75" x14ac:dyDescent="0.25">
      <c r="B95" s="140" t="s">
        <v>309</v>
      </c>
      <c r="C95" s="143" t="s">
        <v>28</v>
      </c>
      <c r="D95" s="145" t="s">
        <v>717</v>
      </c>
      <c r="E95" s="178">
        <v>1.6199999999999999</v>
      </c>
      <c r="F95" s="141"/>
      <c r="G95" s="178" t="str">
        <f t="shared" si="7"/>
        <v/>
      </c>
    </row>
    <row r="96" spans="2:7" ht="26.25" thickBot="1" x14ac:dyDescent="0.3">
      <c r="B96" s="180" t="s">
        <v>718</v>
      </c>
      <c r="C96" s="181" t="s">
        <v>28</v>
      </c>
      <c r="D96" s="182" t="s">
        <v>719</v>
      </c>
      <c r="E96" s="178">
        <v>12.6</v>
      </c>
      <c r="F96" s="178"/>
      <c r="G96" s="178" t="str">
        <f t="shared" si="7"/>
        <v/>
      </c>
    </row>
    <row r="97" spans="2:7" ht="16.5" thickBot="1" x14ac:dyDescent="0.3">
      <c r="D97" s="250" t="s">
        <v>693</v>
      </c>
      <c r="E97" s="251"/>
      <c r="F97" s="252"/>
      <c r="G97" s="253">
        <f>SUM(G92:G96)</f>
        <v>0</v>
      </c>
    </row>
    <row r="98" spans="2:7" ht="15.75" x14ac:dyDescent="0.25">
      <c r="B98" s="217"/>
      <c r="C98" s="217"/>
      <c r="D98" s="217"/>
      <c r="E98" s="217"/>
      <c r="F98" s="217"/>
      <c r="G98" s="217"/>
    </row>
    <row r="99" spans="2:7" ht="15.75" x14ac:dyDescent="0.25">
      <c r="B99" s="279" t="s">
        <v>720</v>
      </c>
      <c r="C99" s="279"/>
      <c r="D99" s="279"/>
      <c r="E99" s="279"/>
      <c r="F99" s="279"/>
      <c r="G99" s="279"/>
    </row>
    <row r="100" spans="2:7" ht="15.75" x14ac:dyDescent="0.25">
      <c r="B100" s="217"/>
      <c r="C100" s="217"/>
      <c r="D100" s="217"/>
      <c r="E100" s="153" t="s">
        <v>1</v>
      </c>
      <c r="F100" s="153"/>
      <c r="G100" s="153"/>
    </row>
    <row r="101" spans="2:7" x14ac:dyDescent="0.25">
      <c r="B101" s="273" t="s">
        <v>450</v>
      </c>
      <c r="C101" s="274"/>
      <c r="D101" s="274"/>
      <c r="E101" s="111" t="s">
        <v>1</v>
      </c>
      <c r="F101" s="150"/>
      <c r="G101" s="151"/>
    </row>
    <row r="102" spans="2:7" x14ac:dyDescent="0.25">
      <c r="B102" s="137"/>
      <c r="C102" s="142"/>
      <c r="D102" s="146"/>
      <c r="E102" s="154" t="s">
        <v>1</v>
      </c>
      <c r="F102" s="154"/>
      <c r="G102" s="154"/>
    </row>
    <row r="103" spans="2:7" ht="51" x14ac:dyDescent="0.25">
      <c r="B103" s="140" t="s">
        <v>451</v>
      </c>
      <c r="C103" s="143" t="s">
        <v>7</v>
      </c>
      <c r="D103" s="145" t="s">
        <v>721</v>
      </c>
      <c r="E103" s="141">
        <v>230</v>
      </c>
      <c r="F103" s="141"/>
      <c r="G103" s="141" t="str">
        <f>IF(F103="","",E103*F103)</f>
        <v/>
      </c>
    </row>
    <row r="104" spans="2:7" ht="38.25" x14ac:dyDescent="0.25">
      <c r="B104" s="140" t="s">
        <v>722</v>
      </c>
      <c r="C104" s="143" t="s">
        <v>4</v>
      </c>
      <c r="D104" s="145" t="s">
        <v>723</v>
      </c>
      <c r="E104" s="141">
        <v>35</v>
      </c>
      <c r="F104" s="141"/>
      <c r="G104" s="141" t="str">
        <f>IF(F104="","",E104*F104)</f>
        <v/>
      </c>
    </row>
    <row r="105" spans="2:7" ht="38.25" x14ac:dyDescent="0.25">
      <c r="B105" s="140" t="s">
        <v>724</v>
      </c>
      <c r="C105" s="143" t="s">
        <v>4</v>
      </c>
      <c r="D105" s="145" t="s">
        <v>725</v>
      </c>
      <c r="E105" s="141">
        <v>35</v>
      </c>
      <c r="F105" s="141"/>
      <c r="G105" s="141" t="str">
        <f>IF(F105="","",E105*F105)</f>
        <v/>
      </c>
    </row>
    <row r="106" spans="2:7" ht="25.5" x14ac:dyDescent="0.25">
      <c r="B106" s="140" t="s">
        <v>698</v>
      </c>
      <c r="C106" s="143" t="s">
        <v>4</v>
      </c>
      <c r="D106" s="145" t="s">
        <v>726</v>
      </c>
      <c r="E106" s="141">
        <v>265</v>
      </c>
      <c r="F106" s="141"/>
      <c r="G106" s="141" t="str">
        <f>IF(F106="","",E106*F106)</f>
        <v/>
      </c>
    </row>
    <row r="107" spans="2:7" ht="26.25" thickBot="1" x14ac:dyDescent="0.3">
      <c r="B107" s="140" t="s">
        <v>700</v>
      </c>
      <c r="C107" s="143" t="s">
        <v>7</v>
      </c>
      <c r="D107" s="145" t="s">
        <v>701</v>
      </c>
      <c r="E107" s="141">
        <v>3</v>
      </c>
      <c r="F107" s="141"/>
      <c r="G107" s="141" t="str">
        <f t="shared" ref="G107" si="8">IF(F107="","",E107*F107)</f>
        <v/>
      </c>
    </row>
    <row r="108" spans="2:7" ht="16.5" thickBot="1" x14ac:dyDescent="0.3">
      <c r="D108" s="250" t="s">
        <v>710</v>
      </c>
      <c r="E108" s="251"/>
      <c r="F108" s="252"/>
      <c r="G108" s="253">
        <f>SUM(G103:G107)</f>
        <v>0</v>
      </c>
    </row>
    <row r="110" spans="2:7" ht="15.75" thickBot="1" x14ac:dyDescent="0.3"/>
    <row r="111" spans="2:7" ht="16.5" thickBot="1" x14ac:dyDescent="0.3">
      <c r="D111" s="250" t="s">
        <v>727</v>
      </c>
      <c r="E111" s="251"/>
      <c r="F111" s="290">
        <f>G108+G97+G88</f>
        <v>0</v>
      </c>
      <c r="G111" s="291"/>
    </row>
  </sheetData>
  <mergeCells count="18">
    <mergeCell ref="F50:G50"/>
    <mergeCell ref="B24:G24"/>
    <mergeCell ref="B26:D26"/>
    <mergeCell ref="B31:G31"/>
    <mergeCell ref="B39:G39"/>
    <mergeCell ref="B41:D41"/>
    <mergeCell ref="F111:G111"/>
    <mergeCell ref="B54:G54"/>
    <mergeCell ref="B56:D56"/>
    <mergeCell ref="B61:G61"/>
    <mergeCell ref="B69:G69"/>
    <mergeCell ref="B71:D71"/>
    <mergeCell ref="F79:G79"/>
    <mergeCell ref="B83:G83"/>
    <mergeCell ref="B85:D85"/>
    <mergeCell ref="B90:G90"/>
    <mergeCell ref="B99:G99"/>
    <mergeCell ref="B101:D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SKUPNA REKAPITULACIJA</vt:lpstr>
      <vt:lpstr>REKAPITULACIJA CESTA + PLOČNIK</vt:lpstr>
      <vt:lpstr>CESTA + PLOČNIK - F1</vt:lpstr>
      <vt:lpstr>CESTA + PLOČNIK - F2</vt:lpstr>
      <vt:lpstr>CESTA + PLOČNIK - F3</vt:lpstr>
      <vt:lpstr>ZAŠČITA IN PRESTAVITEV VODOVODA</vt:lpstr>
      <vt:lpstr>CESTNA RAZSVETLJAVA</vt:lpstr>
      <vt:lpstr>TK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Vrbovsek</dc:creator>
  <cp:lastModifiedBy>Andrej Drenik</cp:lastModifiedBy>
  <dcterms:created xsi:type="dcterms:W3CDTF">2020-06-22T07:39:10Z</dcterms:created>
  <dcterms:modified xsi:type="dcterms:W3CDTF">2020-08-07T08:20:18Z</dcterms:modified>
</cp:coreProperties>
</file>